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N131" i="1" l="1"/>
  <c r="N129" i="1"/>
  <c r="N117" i="1"/>
  <c r="N125" i="1"/>
  <c r="N115" i="1" s="1"/>
  <c r="O115" i="1" s="1"/>
  <c r="N105" i="1"/>
  <c r="N102" i="1"/>
  <c r="N92" i="1"/>
  <c r="N62" i="1"/>
  <c r="N74" i="1"/>
  <c r="N77" i="1"/>
  <c r="O73" i="1"/>
  <c r="O71" i="1"/>
  <c r="N36" i="1"/>
  <c r="N38" i="1"/>
  <c r="N28" i="1"/>
  <c r="N34" i="1"/>
  <c r="N30" i="1"/>
  <c r="N10" i="1"/>
  <c r="N42" i="1"/>
  <c r="N40" i="1"/>
  <c r="O27" i="1"/>
  <c r="N22" i="1"/>
  <c r="N20" i="1" s="1"/>
  <c r="N21" i="1" s="1"/>
  <c r="N12" i="1"/>
  <c r="O11" i="1" l="1"/>
  <c r="O10" i="1"/>
  <c r="M79" i="1"/>
  <c r="L9" i="1"/>
  <c r="M35" i="1"/>
  <c r="M16" i="1"/>
  <c r="M13" i="1"/>
  <c r="M12" i="1"/>
  <c r="L128" i="1" l="1"/>
  <c r="M128" i="1" l="1"/>
  <c r="N128" i="1"/>
  <c r="N79" i="1"/>
  <c r="N35" i="1"/>
  <c r="M9" i="1"/>
  <c r="M8" i="1" s="1"/>
  <c r="N9" i="1"/>
  <c r="C128" i="1"/>
  <c r="D128" i="1"/>
  <c r="E128" i="1"/>
  <c r="F128" i="1"/>
  <c r="G128" i="1"/>
  <c r="H128" i="1"/>
  <c r="I128" i="1"/>
  <c r="J128" i="1"/>
  <c r="K128" i="1"/>
  <c r="C79" i="1"/>
  <c r="D79" i="1"/>
  <c r="E79" i="1"/>
  <c r="F79" i="1"/>
  <c r="G79" i="1"/>
  <c r="H79" i="1"/>
  <c r="I79" i="1"/>
  <c r="J79" i="1"/>
  <c r="K79" i="1"/>
  <c r="C35" i="1"/>
  <c r="D35" i="1"/>
  <c r="E35" i="1"/>
  <c r="F35" i="1"/>
  <c r="G35" i="1"/>
  <c r="H35" i="1"/>
  <c r="I35" i="1"/>
  <c r="J35" i="1"/>
  <c r="K35" i="1"/>
  <c r="C9" i="1"/>
  <c r="D9" i="1"/>
  <c r="E9" i="1"/>
  <c r="F9" i="1"/>
  <c r="G9" i="1"/>
  <c r="H9" i="1"/>
  <c r="H8" i="1" s="1"/>
  <c r="I9" i="1"/>
  <c r="J9" i="1"/>
  <c r="K9" i="1"/>
  <c r="L79" i="1"/>
  <c r="L35" i="1"/>
  <c r="O9" i="1" l="1"/>
  <c r="N8" i="1"/>
  <c r="J8" i="1"/>
  <c r="D8" i="1"/>
  <c r="I8" i="1"/>
  <c r="C8" i="1"/>
  <c r="K8" i="1"/>
  <c r="E8" i="1"/>
  <c r="G8" i="1"/>
  <c r="F8" i="1"/>
  <c r="O35" i="1" l="1"/>
  <c r="O79" i="1"/>
  <c r="L8" i="1"/>
  <c r="O8" i="1" s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<sst xmlns="http://schemas.openxmlformats.org/spreadsheetml/2006/main" count="290" uniqueCount="263">
  <si>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</si>
  <si>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</si>
  <si>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</si>
  <si>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</si>
  <si>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</si>
  <si>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</si>
  <si>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</si>
  <si>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</si>
  <si>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</si>
  <si>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</si>
  <si>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</si>
  <si>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</si>
  <si>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</si>
  <si>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</si>
  <si>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</si>
  <si>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</si>
  <si>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</si>
  <si>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</si>
  <si>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</si>
  <si>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</si>
  <si>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</si>
  <si>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</si>
  <si>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</si>
  <si>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</si>
  <si>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</si>
  <si>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</si>
  <si>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</si>
  <si>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</si>
  <si>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</si>
  <si>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</si>
  <si>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</si>
  <si>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</si>
  <si>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</si>
  <si>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</si>
  <si>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</si>
  <si>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</si>
  <si>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</si>
  <si>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</si>
  <si>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</si>
  <si>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</si>
  <si>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</si>
  <si>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</si>
  <si>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</si>
  <si>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</si>
  <si>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</si>
  <si>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</si>
  <si>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</si>
  <si>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</si>
  <si>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</si>
  <si>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</si>
  <si>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</si>
  <si>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</si>
  <si>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</si>
  <si>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</si>
  <si>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</si>
  <si>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</si>
  <si>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</si>
  <si>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</si>
  <si>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</si>
  <si>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</si>
  <si>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</si>
  <si>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</si>
  <si>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</si>
  <si>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</si>
  <si>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</si>
  <si>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</si>
  <si>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</si>
  <si>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</si>
  <si>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</si>
  <si>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</si>
  <si>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</si>
  <si>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</si>
  <si>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</si>
  <si>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</si>
  <si>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</si>
  <si>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</si>
  <si>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</si>
  <si>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</si>
  <si>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</si>
  <si>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</si>
  <si>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</si>
  <si>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</si>
  <si>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</si>
  <si>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</si>
  <si>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</si>
  <si>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</si>
  <si>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</si>
  <si>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</si>
  <si>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</si>
  <si>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</si>
  <si>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</si>
  <si>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</si>
  <si>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</si>
  <si>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</si>
  <si>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</si>
  <si>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</si>
  <si>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</si>
  <si>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</si>
  <si>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</si>
  <si>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</si>
  <si>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</si>
  <si>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</si>
  <si>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</si>
  <si>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</si>
  <si>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</si>
  <si>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</si>
  <si>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</si>
  <si>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</si>
  <si>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</si>
  <si>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</si>
  <si>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</si>
  <si>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</si>
  <si>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</si>
  <si>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</si>
  <si>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</si>
  <si>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</si>
  <si>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</si>
  <si>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</si>
  <si>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</si>
  <si>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</si>
  <si>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</si>
  <si>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</si>
  <si>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</si>
  <si>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</si>
  <si>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</si>
  <si>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</si>
  <si>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</si>
  <si>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</si>
  <si>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</si>
  <si>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</si>
  <si>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</si>
  <si>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</si>
  <si>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</si>
  <si>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</si>
  <si>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</si>
  <si>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</si>
  <si>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</si>
  <si>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</si>
  <si>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</si>
  <si>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</si>
  <si>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</si>
  <si>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</si>
  <si>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</si>
  <si>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</si>
  <si>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</si>
  <si>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</si>
  <si>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</si>
  <si>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</si>
  <si>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</si>
  <si>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</si>
  <si>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</si>
  <si>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</si>
  <si>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</si>
  <si>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</si>
  <si>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</si>
  <si>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</si>
  <si>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</si>
  <si>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</si>
  <si>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</si>
  <si>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</si>
  <si>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</si>
  <si>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</si>
  <si>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</si>
  <si>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</si>
  <si>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</si>
  <si>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</si>
  <si>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</si>
  <si>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</si>
  <si>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</si>
  <si>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</si>
  <si>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</si>
  <si>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</si>
  <si>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</si>
  <si>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</si>
  <si>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</si>
  <si>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</si>
  <si>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</si>
  <si>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</si>
  <si>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</si>
  <si>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</si>
  <si>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</si>
  <si>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</si>
  <si>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</si>
  <si>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</si>
  <si>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</si>
  <si>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</si>
  <si>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</si>
  <si>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</si>
  <si>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</si>
  <si>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</si>
  <si>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</si>
  <si>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</si>
  <si>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</si>
  <si>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</si>
  <si>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</si>
  <si>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</si>
  <si>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</si>
  <si>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</si>
  <si>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</si>
  <si>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</si>
  <si>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</si>
  <si>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</si>
  <si>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</si>
  <si>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</si>
  <si>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</si>
  <si>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</si>
  <si>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</si>
  <si>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</si>
  <si>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</si>
  <si>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</si>
  <si>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</si>
  <si>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</si>
  <si>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</si>
  <si>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</si>
  <si>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</si>
  <si>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</si>
  <si>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</si>
  <si>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</si>
  <si>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</si>
  <si>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</si>
  <si>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</si>
  <si>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</si>
  <si>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</si>
  <si>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</si>
  <si>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</si>
  <si>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</si>
  <si>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</si>
  <si>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</si>
  <si>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</si>
  <si>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</si>
  <si>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</si>
  <si>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</si>
  <si>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</si>
  <si>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</si>
  <si>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</si>
  <si>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Preconfiguración : - Período : 2024 Institucional : N
Partida Libre : 0201.01.0014 Presupuestado : S
Titulo Reporte : Ejecucion Mensual Fecha : 01/01/2024 00:00
No Presupuestado : N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</si>
  <si>
    <t>MATERIALES Y SUMINISTROS</t>
  </si>
  <si>
    <t>Sistema Integrado de Gestión Financiera</t>
  </si>
  <si>
    <t>Período 2024</t>
  </si>
  <si>
    <t>Ejecucion Mensual</t>
  </si>
  <si>
    <t>DEVENGADO APROBADO</t>
  </si>
  <si>
    <t>Parametros del Reporte:</t>
  </si>
  <si>
    <t>null : Aprobado</t>
  </si>
  <si>
    <t>Parametros Reporte: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</si>
  <si>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</si>
  <si>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</si>
  <si>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</si>
  <si>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</si>
  <si>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</si>
  <si>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</si>
  <si>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</si>
  <si>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</si>
  <si>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</si>
  <si>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</si>
  <si>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</si>
  <si>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</si>
  <si>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</si>
  <si>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</si>
  <si>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</si>
  <si>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</si>
  <si>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</si>
  <si>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</si>
  <si>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Hasta : 31/12/2024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</si>
</sst>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0" fillId="0" borderId="0" xfId="0" applyNumberForma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9"/>
  <sheetViews>
    <sheetView tabSelected="1" zoomScaleNormal="100" workbookViewId="0">
      <selection activeCell="A149" sqref="A149:D149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3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7" ht="18.75" x14ac:dyDescent="0.2">
      <c r="A2" s="23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x14ac:dyDescent="0.2">
      <c r="A3" s="11" t="s">
        <v>237</v>
      </c>
    </row>
    <row r="4" spans="1:17" x14ac:dyDescent="0.2">
      <c r="A4" s="11" t="s">
        <v>238</v>
      </c>
    </row>
    <row r="7" spans="1:17" s="3" customFormat="1" ht="36" customHeight="1" x14ac:dyDescent="0.2">
      <c r="A7" s="19" t="s">
        <v>1</v>
      </c>
      <c r="B7" s="2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4" t="s">
        <v>15</v>
      </c>
      <c r="B8" s="24"/>
      <c r="C8" s="13">
        <f>+C9+C35+C79+C128</f>
        <v>6070361.5899999999</v>
      </c>
      <c r="D8" s="13">
        <f>+D9+D35+D79+D128</f>
        <v>6393276.1499999994</v>
      </c>
      <c r="E8" s="13">
        <f>+E9+E35+E79+E128</f>
        <v>6328881.21</v>
      </c>
      <c r="F8" s="13">
        <f>+F9+F35+F79+F128</f>
        <v>6544085.9199999999</v>
      </c>
      <c r="G8" s="13">
        <f>+G9+G35+G79+G128</f>
        <v>6958744.5</v>
      </c>
      <c r="H8" s="13">
        <f>+H9+H35+H79+H128</f>
        <v>10016977.209999999</v>
      </c>
      <c r="I8" s="13">
        <f>+I9+I35+I79+I128</f>
        <v>7341757.6299999999</v>
      </c>
      <c r="J8" s="13">
        <f>+J9+J35+J79+J128</f>
        <v>7033688.4699999997</v>
      </c>
      <c r="K8" s="13">
        <f>+K9+K35+K79+K128</f>
        <v>6105913.9800000004</v>
      </c>
      <c r="L8" s="13">
        <f>+L9+L35+L79+L128</f>
        <v>10776636.180000002</v>
      </c>
      <c r="M8" s="13">
        <f>+M9+M35+M79+M128</f>
        <v>11790160.99</v>
      </c>
      <c r="N8" s="13">
        <f>+N9+N35+N79+N128</f>
        <v>10261884.289999999</v>
      </c>
      <c r="O8" s="13">
        <f>SUM(C8:N8)</f>
        <v>95622368.120000005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0">+C10+C20+C28</f>
        <v>5932365.7400000002</v>
      </c>
      <c r="D9" s="4">
        <f t="shared" si="0"/>
        <v>5969474.0999999996</v>
      </c>
      <c r="E9" s="4">
        <f t="shared" si="0"/>
        <v>6002275.0999999996</v>
      </c>
      <c r="F9" s="4">
        <f t="shared" si="0"/>
        <v>5429542.0999999996</v>
      </c>
      <c r="G9" s="4">
        <f t="shared" si="0"/>
        <v>6471202.0999999996</v>
      </c>
      <c r="H9" s="4">
        <f t="shared" si="0"/>
        <v>9856691.1899999995</v>
      </c>
      <c r="I9" s="4">
        <f t="shared" si="0"/>
        <v>5924911.9000000004</v>
      </c>
      <c r="J9" s="4">
        <f t="shared" si="0"/>
        <v>6254581.2000000002</v>
      </c>
      <c r="K9" s="4">
        <f t="shared" si="0"/>
        <v>5851971.8799999999</v>
      </c>
      <c r="L9" s="4">
        <f>+L10+L20+L28</f>
        <v>10440672.390000001</v>
      </c>
      <c r="M9" s="4">
        <f t="shared" si="0"/>
        <v>10976216.59</v>
      </c>
      <c r="N9" s="4">
        <f t="shared" si="0"/>
        <v>7026474.2000000002</v>
      </c>
      <c r="O9" s="4">
        <f>SUM(C9:N9)</f>
        <v>86136378.49000001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4148100</v>
      </c>
      <c r="D10" s="6">
        <v>4193100</v>
      </c>
      <c r="E10" s="6">
        <v>4208100</v>
      </c>
      <c r="F10" s="6">
        <v>4213100</v>
      </c>
      <c r="G10" s="6">
        <v>4113100</v>
      </c>
      <c r="H10" s="6">
        <v>4146166.67</v>
      </c>
      <c r="I10" s="6">
        <v>4160100</v>
      </c>
      <c r="J10" s="6">
        <v>4472860.5</v>
      </c>
      <c r="K10" s="6">
        <v>4088100</v>
      </c>
      <c r="L10" s="6">
        <v>4062100</v>
      </c>
      <c r="M10" s="6">
        <v>9195701.0800000001</v>
      </c>
      <c r="N10" s="6">
        <f>+N11+N13</f>
        <v>4232100</v>
      </c>
      <c r="O10" s="6">
        <f>SUM(C10:N10)</f>
        <v>55232628.25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2923100</v>
      </c>
      <c r="D11" s="6">
        <v>2948100</v>
      </c>
      <c r="E11" s="6">
        <v>2898100</v>
      </c>
      <c r="F11" s="6">
        <v>2868100</v>
      </c>
      <c r="G11" s="6">
        <v>2768100</v>
      </c>
      <c r="H11" s="6">
        <v>2801166.67</v>
      </c>
      <c r="I11" s="6">
        <v>2815100</v>
      </c>
      <c r="J11" s="6">
        <v>2847100</v>
      </c>
      <c r="K11" s="6">
        <v>2792100</v>
      </c>
      <c r="L11" s="6">
        <v>2792100</v>
      </c>
      <c r="M11" s="6">
        <v>2877100</v>
      </c>
      <c r="N11" s="6">
        <v>2877100</v>
      </c>
      <c r="O11" s="6">
        <f>SUM(C11:N11)</f>
        <v>34207266.670000002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2923100</v>
      </c>
      <c r="D12" s="6">
        <v>2948100</v>
      </c>
      <c r="E12" s="6">
        <v>2898100</v>
      </c>
      <c r="F12" s="6">
        <v>2868100</v>
      </c>
      <c r="G12" s="6">
        <v>2768100</v>
      </c>
      <c r="H12" s="6">
        <v>2801166.67</v>
      </c>
      <c r="I12" s="6">
        <v>2815100</v>
      </c>
      <c r="J12" s="6">
        <v>2847100</v>
      </c>
      <c r="K12" s="6">
        <v>2792100</v>
      </c>
      <c r="L12" s="6">
        <v>2792100</v>
      </c>
      <c r="M12" s="6">
        <f>+M11</f>
        <v>2877100</v>
      </c>
      <c r="N12" s="6">
        <f>+N11</f>
        <v>2877100</v>
      </c>
      <c r="O12" s="6">
        <f t="shared" ref="O12:O34" si="1">SUM(C12:N12)</f>
        <v>34207266.670000002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1225000</v>
      </c>
      <c r="D13" s="6">
        <v>1245000</v>
      </c>
      <c r="E13" s="6">
        <v>1310000</v>
      </c>
      <c r="F13" s="6">
        <v>1345000</v>
      </c>
      <c r="G13" s="6">
        <v>1345000</v>
      </c>
      <c r="H13" s="6">
        <v>1345000</v>
      </c>
      <c r="I13" s="6">
        <v>1345000</v>
      </c>
      <c r="J13" s="6">
        <v>1345000</v>
      </c>
      <c r="K13" s="6">
        <v>1296000</v>
      </c>
      <c r="L13" s="6">
        <v>1270000</v>
      </c>
      <c r="M13" s="6">
        <f>+M14</f>
        <v>1348833.33</v>
      </c>
      <c r="N13" s="6">
        <v>1355000</v>
      </c>
      <c r="O13" s="6">
        <f t="shared" si="1"/>
        <v>15774833.33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1225000</v>
      </c>
      <c r="D14" s="6">
        <v>1245000</v>
      </c>
      <c r="E14" s="6">
        <v>1310000</v>
      </c>
      <c r="F14" s="6">
        <v>1345000</v>
      </c>
      <c r="G14" s="6">
        <v>1345000</v>
      </c>
      <c r="H14" s="6">
        <v>1345000</v>
      </c>
      <c r="I14" s="6">
        <v>1345000</v>
      </c>
      <c r="J14" s="6">
        <v>1345000</v>
      </c>
      <c r="K14" s="6">
        <v>1296000</v>
      </c>
      <c r="L14" s="6">
        <v>1270000</v>
      </c>
      <c r="M14" s="6">
        <v>1348833.33</v>
      </c>
      <c r="N14" s="6">
        <v>1355000</v>
      </c>
      <c r="O14" s="6">
        <f t="shared" si="1"/>
        <v>15774833.33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6">
        <v>4669813.9000000004</v>
      </c>
      <c r="N15" s="7">
        <v>0</v>
      </c>
      <c r="O15" s="6">
        <f t="shared" si="1"/>
        <v>4669813.9000000004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6">
        <f>+M15</f>
        <v>4669813.9000000004</v>
      </c>
      <c r="N16" s="7">
        <v>0</v>
      </c>
      <c r="O16" s="6">
        <f t="shared" si="1"/>
        <v>4669813.9000000004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6">
        <v>280760.5</v>
      </c>
      <c r="K17" s="7">
        <v>0</v>
      </c>
      <c r="L17" s="7">
        <v>0</v>
      </c>
      <c r="M17" s="6">
        <v>299953.84999999998</v>
      </c>
      <c r="N17" s="7">
        <v>0</v>
      </c>
      <c r="O17" s="6">
        <f t="shared" si="1"/>
        <v>580714.35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6">
        <v>224000</v>
      </c>
      <c r="K18" s="7">
        <v>0</v>
      </c>
      <c r="L18" s="7">
        <v>0</v>
      </c>
      <c r="M18" s="7">
        <v>0</v>
      </c>
      <c r="N18" s="7">
        <v>0</v>
      </c>
      <c r="O18" s="6">
        <f t="shared" si="1"/>
        <v>224000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6">
        <v>56760.5</v>
      </c>
      <c r="K19" s="7">
        <v>0</v>
      </c>
      <c r="L19" s="7">
        <v>0</v>
      </c>
      <c r="M19" s="6">
        <v>299953.84999999998</v>
      </c>
      <c r="N19" s="7">
        <v>0</v>
      </c>
      <c r="O19" s="6">
        <f t="shared" si="1"/>
        <v>356714.35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1154500</v>
      </c>
      <c r="D20" s="6">
        <v>1139000</v>
      </c>
      <c r="E20" s="6">
        <v>1154500</v>
      </c>
      <c r="F20" s="6">
        <v>576000</v>
      </c>
      <c r="G20" s="6">
        <v>1733000</v>
      </c>
      <c r="H20" s="6">
        <v>5080349.99</v>
      </c>
      <c r="I20" s="6">
        <v>1132500</v>
      </c>
      <c r="J20" s="6">
        <v>1144500</v>
      </c>
      <c r="K20" s="6">
        <v>1142000</v>
      </c>
      <c r="L20" s="6">
        <v>5760688.9100000001</v>
      </c>
      <c r="M20" s="6">
        <v>1137500</v>
      </c>
      <c r="N20" s="6">
        <f>+N22+N23+N27</f>
        <v>2150500</v>
      </c>
      <c r="O20" s="6">
        <f t="shared" si="1"/>
        <v>23305038.899999999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1154500</v>
      </c>
      <c r="D21" s="6">
        <v>1139000</v>
      </c>
      <c r="E21" s="6">
        <v>1154500</v>
      </c>
      <c r="F21" s="6">
        <v>576000</v>
      </c>
      <c r="G21" s="6">
        <v>1733000</v>
      </c>
      <c r="H21" s="6">
        <v>5080349.99</v>
      </c>
      <c r="I21" s="6">
        <v>1132500</v>
      </c>
      <c r="J21" s="6">
        <v>1144500</v>
      </c>
      <c r="K21" s="6">
        <v>1142000</v>
      </c>
      <c r="L21" s="6">
        <v>5760688.9000000004</v>
      </c>
      <c r="M21" s="6">
        <v>1137500</v>
      </c>
      <c r="N21" s="6">
        <f>+N20</f>
        <v>2150500</v>
      </c>
      <c r="O21" s="6">
        <f t="shared" si="1"/>
        <v>23305038.890000001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578500</v>
      </c>
      <c r="D22" s="6">
        <v>574000</v>
      </c>
      <c r="E22" s="6">
        <v>578500</v>
      </c>
      <c r="F22" s="7">
        <v>0</v>
      </c>
      <c r="G22" s="6">
        <v>1157000</v>
      </c>
      <c r="H22" s="6">
        <v>578500</v>
      </c>
      <c r="I22" s="6">
        <v>578500</v>
      </c>
      <c r="J22" s="6">
        <v>578500</v>
      </c>
      <c r="K22" s="6">
        <v>583000</v>
      </c>
      <c r="L22" s="6">
        <v>569500</v>
      </c>
      <c r="M22" s="6">
        <v>578500</v>
      </c>
      <c r="N22" s="6">
        <f>+M22</f>
        <v>578500</v>
      </c>
      <c r="O22" s="6">
        <f t="shared" si="1"/>
        <v>6933000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576000</v>
      </c>
      <c r="D23" s="6">
        <v>565000</v>
      </c>
      <c r="E23" s="6">
        <v>576000</v>
      </c>
      <c r="F23" s="6">
        <v>576000</v>
      </c>
      <c r="G23" s="6">
        <v>576000</v>
      </c>
      <c r="H23" s="6">
        <v>576000</v>
      </c>
      <c r="I23" s="6">
        <v>554000</v>
      </c>
      <c r="J23" s="6">
        <v>566000</v>
      </c>
      <c r="K23" s="6">
        <v>559000</v>
      </c>
      <c r="L23" s="6">
        <v>559000</v>
      </c>
      <c r="M23" s="6">
        <v>559000</v>
      </c>
      <c r="N23" s="6">
        <v>590000</v>
      </c>
      <c r="O23" s="6">
        <f t="shared" si="1"/>
        <v>6832000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6">
        <v>3825849.99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1"/>
        <v>3825849.99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6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1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6">
        <v>4632188.91</v>
      </c>
      <c r="M26" s="7">
        <v>0</v>
      </c>
      <c r="N26" s="7">
        <v>0</v>
      </c>
      <c r="O26" s="6">
        <f t="shared" si="1"/>
        <v>4632188.91</v>
      </c>
    </row>
    <row r="27" spans="1:15" s="3" customFormat="1" ht="18" customHeight="1" x14ac:dyDescent="0.2">
      <c r="A27" s="5" t="s">
        <v>256</v>
      </c>
      <c r="B27" s="5" t="s">
        <v>257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6">
        <v>982000</v>
      </c>
      <c r="O27" s="6">
        <f t="shared" si="1"/>
        <v>982000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629765.74</v>
      </c>
      <c r="D28" s="6">
        <v>637374.1</v>
      </c>
      <c r="E28" s="6">
        <v>639675.1</v>
      </c>
      <c r="F28" s="6">
        <v>640442.1</v>
      </c>
      <c r="G28" s="6">
        <v>625102.1</v>
      </c>
      <c r="H28" s="6">
        <v>630174.53</v>
      </c>
      <c r="I28" s="6">
        <v>632311.9</v>
      </c>
      <c r="J28" s="6">
        <v>637220.69999999995</v>
      </c>
      <c r="K28" s="6">
        <v>621871.88</v>
      </c>
      <c r="L28" s="6">
        <v>617883.48</v>
      </c>
      <c r="M28" s="6">
        <v>643015.51</v>
      </c>
      <c r="N28" s="6">
        <f>+N29+N31+N33</f>
        <v>643874.19999999995</v>
      </c>
      <c r="O28" s="6">
        <f t="shared" si="1"/>
        <v>7598711.3400000008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292116.51</v>
      </c>
      <c r="D29" s="6">
        <v>295768.21000000002</v>
      </c>
      <c r="E29" s="6">
        <v>296831.71000000002</v>
      </c>
      <c r="F29" s="6">
        <v>297186.21000000002</v>
      </c>
      <c r="G29" s="6">
        <v>290096.21000000002</v>
      </c>
      <c r="H29" s="6">
        <v>292440.64</v>
      </c>
      <c r="I29" s="6">
        <v>293428.51</v>
      </c>
      <c r="J29" s="6">
        <v>295697.31</v>
      </c>
      <c r="K29" s="6">
        <v>288323.71000000002</v>
      </c>
      <c r="L29" s="6">
        <v>286480.31</v>
      </c>
      <c r="M29" s="6">
        <v>298096.09000000003</v>
      </c>
      <c r="N29" s="6">
        <v>298533.31</v>
      </c>
      <c r="O29" s="6">
        <f t="shared" si="1"/>
        <v>3524998.7299999995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292116.51</v>
      </c>
      <c r="D30" s="6">
        <v>295768.21000000002</v>
      </c>
      <c r="E30" s="6">
        <v>296831.71000000002</v>
      </c>
      <c r="F30" s="6">
        <v>297186.21000000002</v>
      </c>
      <c r="G30" s="6">
        <v>290096.21000000002</v>
      </c>
      <c r="H30" s="6">
        <v>292440.64</v>
      </c>
      <c r="I30" s="6">
        <v>293428.51</v>
      </c>
      <c r="J30" s="6">
        <v>295697.31</v>
      </c>
      <c r="K30" s="6">
        <v>288323.71000000002</v>
      </c>
      <c r="L30" s="6">
        <v>286480.31</v>
      </c>
      <c r="M30" s="6">
        <v>298096.09000000003</v>
      </c>
      <c r="N30" s="6">
        <f>+N29</f>
        <v>298533.31</v>
      </c>
      <c r="O30" s="6">
        <f t="shared" si="1"/>
        <v>3524998.7299999995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294515.09999999998</v>
      </c>
      <c r="D31" s="6">
        <v>297710.09999999998</v>
      </c>
      <c r="E31" s="6">
        <v>298775.09999999998</v>
      </c>
      <c r="F31" s="6">
        <v>299130.09999999998</v>
      </c>
      <c r="G31" s="6">
        <v>292030.09999999998</v>
      </c>
      <c r="H31" s="6">
        <v>294377.83</v>
      </c>
      <c r="I31" s="6">
        <v>295367.09999999998</v>
      </c>
      <c r="J31" s="6">
        <v>297639.09999999998</v>
      </c>
      <c r="K31" s="6">
        <v>290255.09999999998</v>
      </c>
      <c r="L31" s="6">
        <v>288409.09999999998</v>
      </c>
      <c r="M31" s="6">
        <v>300041.27</v>
      </c>
      <c r="N31" s="6">
        <v>300479.09999999998</v>
      </c>
      <c r="O31" s="6">
        <f t="shared" si="1"/>
        <v>3548729.1000000006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294515.09999999998</v>
      </c>
      <c r="D32" s="6">
        <v>297710.09999999998</v>
      </c>
      <c r="E32" s="6">
        <v>298775.09999999998</v>
      </c>
      <c r="F32" s="6">
        <v>299130.09999999998</v>
      </c>
      <c r="G32" s="6">
        <v>292030.09999999998</v>
      </c>
      <c r="H32" s="6">
        <v>294377.83</v>
      </c>
      <c r="I32" s="6">
        <v>295367.09999999998</v>
      </c>
      <c r="J32" s="6">
        <v>297639.09999999998</v>
      </c>
      <c r="K32" s="6">
        <v>290255.09999999998</v>
      </c>
      <c r="L32" s="6">
        <v>288409.09999999998</v>
      </c>
      <c r="M32" s="6">
        <v>300041.27</v>
      </c>
      <c r="N32" s="6">
        <v>300479.09999999998</v>
      </c>
      <c r="O32" s="6">
        <f t="shared" si="1"/>
        <v>3548729.1000000006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43134.13</v>
      </c>
      <c r="D33" s="6">
        <v>43895.79</v>
      </c>
      <c r="E33" s="6">
        <v>44068.29</v>
      </c>
      <c r="F33" s="6">
        <v>44125.79</v>
      </c>
      <c r="G33" s="6">
        <v>42975.79</v>
      </c>
      <c r="H33" s="6">
        <v>43356.06</v>
      </c>
      <c r="I33" s="6">
        <v>43516.29</v>
      </c>
      <c r="J33" s="6">
        <v>43884.29</v>
      </c>
      <c r="K33" s="6">
        <v>43293.07</v>
      </c>
      <c r="L33" s="6">
        <v>42994.07</v>
      </c>
      <c r="M33" s="6">
        <v>44878.15</v>
      </c>
      <c r="N33" s="6">
        <v>44861.79</v>
      </c>
      <c r="O33" s="6">
        <f t="shared" si="1"/>
        <v>524983.51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43134.13</v>
      </c>
      <c r="D34" s="6">
        <v>43895.79</v>
      </c>
      <c r="E34" s="6">
        <v>44068.29</v>
      </c>
      <c r="F34" s="6">
        <v>44125.79</v>
      </c>
      <c r="G34" s="6">
        <v>42975.79</v>
      </c>
      <c r="H34" s="6">
        <v>43356.06</v>
      </c>
      <c r="I34" s="6">
        <v>43516.29</v>
      </c>
      <c r="J34" s="6">
        <v>43884.29</v>
      </c>
      <c r="K34" s="6">
        <v>43293.07</v>
      </c>
      <c r="L34" s="6">
        <v>42994.07</v>
      </c>
      <c r="M34" s="6">
        <v>44878.15</v>
      </c>
      <c r="N34" s="6">
        <f>+N33</f>
        <v>44861.79</v>
      </c>
      <c r="O34" s="6">
        <f t="shared" si="1"/>
        <v>524983.51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+C36+C47+C50+C53+C56+C61+C67+C74</f>
        <v>137995.85</v>
      </c>
      <c r="D35" s="4">
        <f>+D36+D47+D50+D53+D56+D61+D67+D74</f>
        <v>253465.62</v>
      </c>
      <c r="E35" s="4">
        <f>+E36+E47+E50+E53+E56+E61+E67+E74</f>
        <v>265021.91000000003</v>
      </c>
      <c r="F35" s="4">
        <f>+F36+F47+F50+F53+F56+F61+F67+F74</f>
        <v>237043.82</v>
      </c>
      <c r="G35" s="4">
        <f>+G36+G47+G50+G53+G56+G61+G67+G74</f>
        <v>191502.4</v>
      </c>
      <c r="H35" s="4">
        <f>+H36+H47+H50+H53+H56+H61+H67+H74</f>
        <v>160286.02000000002</v>
      </c>
      <c r="I35" s="4">
        <f>+I36+I47+I50+I53+I56+I61+I67+I74</f>
        <v>223736.50999999998</v>
      </c>
      <c r="J35" s="4">
        <f>+J36+J47+J50+J53+J56+J61+J67+J74</f>
        <v>194107.27</v>
      </c>
      <c r="K35" s="4">
        <f>+K36+K47+K50+K53+K56+K61+K67+K74</f>
        <v>197363.7</v>
      </c>
      <c r="L35" s="4">
        <f>+L36+L47+L50+L53+L56+L61+L67+L74</f>
        <v>219592.95999999999</v>
      </c>
      <c r="M35" s="4">
        <f>+M36+M47+M50+M53+M56+M61+M67+M74</f>
        <v>217380.4</v>
      </c>
      <c r="N35" s="4">
        <f>+N36+N47+N50+N53+N56+N61+N67+N74</f>
        <v>1207872.69</v>
      </c>
      <c r="O35" s="4">
        <f>SUM(C35:N35)</f>
        <v>3505369.15</v>
      </c>
    </row>
    <row r="36" spans="1:15" s="3" customFormat="1" ht="18" customHeight="1" x14ac:dyDescent="0.2">
      <c r="A36" s="5" t="s">
        <v>61</v>
      </c>
      <c r="B36" s="5" t="s">
        <v>62</v>
      </c>
      <c r="C36" s="6">
        <v>71991.350000000006</v>
      </c>
      <c r="D36" s="6">
        <v>163900.73000000001</v>
      </c>
      <c r="E36" s="6">
        <v>40953.65</v>
      </c>
      <c r="F36" s="6">
        <v>203831.82</v>
      </c>
      <c r="G36" s="6">
        <v>124394.9</v>
      </c>
      <c r="H36" s="6">
        <v>127074.02</v>
      </c>
      <c r="I36" s="6">
        <v>126842.11</v>
      </c>
      <c r="J36" s="6">
        <v>131365.26999999999</v>
      </c>
      <c r="K36" s="6">
        <v>127030.08</v>
      </c>
      <c r="L36" s="6">
        <v>135837.96</v>
      </c>
      <c r="M36" s="6">
        <v>135098.29999999999</v>
      </c>
      <c r="N36" s="6">
        <f>+N37+N39+N41+N43+N45</f>
        <v>90786.63</v>
      </c>
      <c r="O36" s="6">
        <f t="shared" ref="O36:O95" si="2">SUM(C36:N36)</f>
        <v>1479106.8200000003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66721.11</v>
      </c>
      <c r="D37" s="6">
        <v>66355.320000000007</v>
      </c>
      <c r="E37" s="6">
        <v>34432.300000000003</v>
      </c>
      <c r="F37" s="6">
        <v>99082.35</v>
      </c>
      <c r="G37" s="6">
        <v>66143.48</v>
      </c>
      <c r="H37" s="6">
        <v>66059.839999999997</v>
      </c>
      <c r="I37" s="6">
        <v>66661.03</v>
      </c>
      <c r="J37" s="6">
        <v>69546.37</v>
      </c>
      <c r="K37" s="6">
        <v>67952.94</v>
      </c>
      <c r="L37" s="6">
        <v>71402.850000000006</v>
      </c>
      <c r="M37" s="6">
        <v>78976.3</v>
      </c>
      <c r="N37" s="6">
        <v>36586.33</v>
      </c>
      <c r="O37" s="6">
        <f t="shared" si="2"/>
        <v>789920.22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66721.11</v>
      </c>
      <c r="D38" s="6">
        <v>66355.320000000007</v>
      </c>
      <c r="E38" s="6">
        <v>34432.300000000003</v>
      </c>
      <c r="F38" s="6">
        <v>99082.35</v>
      </c>
      <c r="G38" s="6">
        <v>66143.48</v>
      </c>
      <c r="H38" s="6">
        <v>66059.839999999997</v>
      </c>
      <c r="I38" s="6">
        <v>66661.03</v>
      </c>
      <c r="J38" s="6">
        <v>69546.37</v>
      </c>
      <c r="K38" s="6">
        <v>67952.94</v>
      </c>
      <c r="L38" s="6">
        <v>71402.850000000006</v>
      </c>
      <c r="M38" s="6">
        <v>78976.3</v>
      </c>
      <c r="N38" s="6">
        <f>+N37</f>
        <v>36586.33</v>
      </c>
      <c r="O38" s="6">
        <f t="shared" si="2"/>
        <v>789920.22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4970.24</v>
      </c>
      <c r="D39" s="6">
        <v>4970.3500000000004</v>
      </c>
      <c r="E39" s="6">
        <v>4970.3500000000004</v>
      </c>
      <c r="F39" s="6">
        <v>4970.3500000000004</v>
      </c>
      <c r="G39" s="6">
        <v>4970.3500000000004</v>
      </c>
      <c r="H39" s="6">
        <v>4970.3500000000004</v>
      </c>
      <c r="I39" s="6">
        <v>4970.3500000000004</v>
      </c>
      <c r="J39" s="6">
        <v>4970.3500000000004</v>
      </c>
      <c r="K39" s="6">
        <v>4970.3500000000004</v>
      </c>
      <c r="L39" s="6">
        <v>4970.3500000000004</v>
      </c>
      <c r="M39" s="6">
        <v>4970.3500000000004</v>
      </c>
      <c r="N39" s="6">
        <v>4970.3500000000004</v>
      </c>
      <c r="O39" s="6">
        <f t="shared" si="2"/>
        <v>59644.089999999989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4970.24</v>
      </c>
      <c r="D40" s="6">
        <v>4970.3500000000004</v>
      </c>
      <c r="E40" s="6">
        <v>4970.3500000000004</v>
      </c>
      <c r="F40" s="6">
        <v>4970.3500000000004</v>
      </c>
      <c r="G40" s="6">
        <v>4970.3500000000004</v>
      </c>
      <c r="H40" s="6">
        <v>4970.3500000000004</v>
      </c>
      <c r="I40" s="6">
        <v>4970.3500000000004</v>
      </c>
      <c r="J40" s="6">
        <v>4970.3500000000004</v>
      </c>
      <c r="K40" s="6">
        <v>4970.3500000000004</v>
      </c>
      <c r="L40" s="6">
        <v>4970.3500000000004</v>
      </c>
      <c r="M40" s="6">
        <v>4970.3500000000004</v>
      </c>
      <c r="N40" s="6">
        <f>+N39</f>
        <v>4970.3500000000004</v>
      </c>
      <c r="O40" s="6">
        <f t="shared" si="2"/>
        <v>59644.089999999989</v>
      </c>
    </row>
    <row r="41" spans="1:15" s="3" customFormat="1" ht="18" customHeight="1" x14ac:dyDescent="0.2">
      <c r="A41" s="5" t="s">
        <v>69</v>
      </c>
      <c r="B41" s="5" t="s">
        <v>70</v>
      </c>
      <c r="C41" s="7">
        <v>0</v>
      </c>
      <c r="D41" s="6">
        <v>92275.06</v>
      </c>
      <c r="E41" s="7">
        <v>0</v>
      </c>
      <c r="F41" s="6">
        <v>98616.12</v>
      </c>
      <c r="G41" s="6">
        <v>52695.07</v>
      </c>
      <c r="H41" s="6">
        <v>55743.83</v>
      </c>
      <c r="I41" s="6">
        <v>53894.73</v>
      </c>
      <c r="J41" s="6">
        <v>56068.55</v>
      </c>
      <c r="K41" s="6">
        <v>52568.79</v>
      </c>
      <c r="L41" s="6">
        <v>58462.76</v>
      </c>
      <c r="M41" s="6">
        <v>50149.65</v>
      </c>
      <c r="N41" s="6">
        <v>46676.95</v>
      </c>
      <c r="O41" s="6">
        <f t="shared" si="2"/>
        <v>617151.50999999989</v>
      </c>
    </row>
    <row r="42" spans="1:15" s="3" customFormat="1" ht="18" customHeight="1" x14ac:dyDescent="0.2">
      <c r="A42" s="5" t="s">
        <v>71</v>
      </c>
      <c r="B42" s="5" t="s">
        <v>72</v>
      </c>
      <c r="C42" s="7">
        <v>0</v>
      </c>
      <c r="D42" s="6">
        <v>92275.06</v>
      </c>
      <c r="E42" s="7">
        <v>0</v>
      </c>
      <c r="F42" s="6">
        <v>98616.12</v>
      </c>
      <c r="G42" s="6">
        <v>52695.07</v>
      </c>
      <c r="H42" s="6">
        <v>55743.83</v>
      </c>
      <c r="I42" s="6">
        <v>53894.73</v>
      </c>
      <c r="J42" s="6">
        <v>56068.55</v>
      </c>
      <c r="K42" s="6">
        <v>52568.79</v>
      </c>
      <c r="L42" s="6">
        <v>58462.76</v>
      </c>
      <c r="M42" s="6">
        <v>50149.65</v>
      </c>
      <c r="N42" s="6">
        <f>+N41</f>
        <v>46676.95</v>
      </c>
      <c r="O42" s="6">
        <f t="shared" si="2"/>
        <v>617151.50999999989</v>
      </c>
    </row>
    <row r="43" spans="1:15" s="3" customFormat="1" ht="18" customHeight="1" x14ac:dyDescent="0.2">
      <c r="A43" s="5" t="s">
        <v>73</v>
      </c>
      <c r="B43" s="5" t="s">
        <v>74</v>
      </c>
      <c r="C43" s="7">
        <v>300</v>
      </c>
      <c r="D43" s="7">
        <v>300</v>
      </c>
      <c r="E43" s="7">
        <v>0</v>
      </c>
      <c r="F43" s="7">
        <v>600</v>
      </c>
      <c r="G43" s="7">
        <v>300</v>
      </c>
      <c r="H43" s="7">
        <v>300</v>
      </c>
      <c r="I43" s="7">
        <v>300</v>
      </c>
      <c r="J43" s="7">
        <v>300</v>
      </c>
      <c r="K43" s="6">
        <v>1002</v>
      </c>
      <c r="L43" s="6">
        <v>1002</v>
      </c>
      <c r="M43" s="6">
        <v>1002</v>
      </c>
      <c r="N43" s="6">
        <v>1002</v>
      </c>
      <c r="O43" s="6">
        <f t="shared" si="2"/>
        <v>6408</v>
      </c>
    </row>
    <row r="44" spans="1:15" s="3" customFormat="1" ht="18" customHeight="1" x14ac:dyDescent="0.2">
      <c r="A44" s="5" t="s">
        <v>232</v>
      </c>
      <c r="B44" s="5" t="s">
        <v>74</v>
      </c>
      <c r="C44" s="7">
        <v>300</v>
      </c>
      <c r="D44" s="7">
        <v>300</v>
      </c>
      <c r="E44" s="7">
        <v>0</v>
      </c>
      <c r="F44" s="7">
        <v>600</v>
      </c>
      <c r="G44" s="7">
        <v>300</v>
      </c>
      <c r="H44" s="7">
        <v>300</v>
      </c>
      <c r="I44" s="7">
        <v>300</v>
      </c>
      <c r="J44" s="7">
        <v>300</v>
      </c>
      <c r="K44" s="6">
        <v>1002</v>
      </c>
      <c r="L44" s="6">
        <v>1002</v>
      </c>
      <c r="M44" s="6">
        <v>1002</v>
      </c>
      <c r="N44" s="6">
        <v>1002</v>
      </c>
      <c r="O44" s="6">
        <f t="shared" si="2"/>
        <v>6408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7">
        <v>0</v>
      </c>
      <c r="E45" s="6">
        <v>1551</v>
      </c>
      <c r="F45" s="7">
        <v>563</v>
      </c>
      <c r="G45" s="7">
        <v>286</v>
      </c>
      <c r="H45" s="7">
        <v>0</v>
      </c>
      <c r="I45" s="6">
        <v>1016</v>
      </c>
      <c r="J45" s="7">
        <v>480</v>
      </c>
      <c r="K45" s="7">
        <v>536</v>
      </c>
      <c r="L45" s="7">
        <v>0</v>
      </c>
      <c r="M45" s="7">
        <v>0</v>
      </c>
      <c r="N45" s="6">
        <v>1551</v>
      </c>
      <c r="O45" s="6">
        <f t="shared" si="2"/>
        <v>5983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7">
        <v>0</v>
      </c>
      <c r="E46" s="6">
        <v>1551</v>
      </c>
      <c r="F46" s="7">
        <v>563</v>
      </c>
      <c r="G46" s="7">
        <v>286</v>
      </c>
      <c r="H46" s="7">
        <v>0</v>
      </c>
      <c r="I46" s="6">
        <v>1016</v>
      </c>
      <c r="J46" s="7">
        <v>480</v>
      </c>
      <c r="K46" s="7">
        <v>536</v>
      </c>
      <c r="L46" s="7">
        <v>0</v>
      </c>
      <c r="M46" s="7">
        <v>0</v>
      </c>
      <c r="N46" s="6">
        <v>1551</v>
      </c>
      <c r="O46" s="6">
        <f t="shared" si="2"/>
        <v>5983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7">
        <v>0</v>
      </c>
      <c r="E47" s="7">
        <v>0</v>
      </c>
      <c r="F47" s="7">
        <v>0</v>
      </c>
      <c r="G47" s="6">
        <v>33895.5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2"/>
        <v>33895.5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7">
        <v>0</v>
      </c>
      <c r="E48" s="7">
        <v>0</v>
      </c>
      <c r="F48" s="7">
        <v>0</v>
      </c>
      <c r="G48" s="6">
        <v>33895.5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2"/>
        <v>33895.5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7">
        <v>0</v>
      </c>
      <c r="E49" s="7">
        <v>0</v>
      </c>
      <c r="F49" s="7">
        <v>0</v>
      </c>
      <c r="G49" s="6">
        <v>33895.5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2"/>
        <v>33895.5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v>32792.5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6">
        <v>29530</v>
      </c>
      <c r="K50" s="7">
        <v>0</v>
      </c>
      <c r="L50" s="6">
        <v>28835</v>
      </c>
      <c r="M50" s="7">
        <v>0</v>
      </c>
      <c r="N50" s="7">
        <v>0</v>
      </c>
      <c r="O50" s="6">
        <f t="shared" si="2"/>
        <v>91157.5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v>32792.5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6">
        <v>29530</v>
      </c>
      <c r="K51" s="7">
        <v>0</v>
      </c>
      <c r="L51" s="6">
        <v>28835</v>
      </c>
      <c r="M51" s="7">
        <v>0</v>
      </c>
      <c r="N51" s="7">
        <v>0</v>
      </c>
      <c r="O51" s="6">
        <f t="shared" si="2"/>
        <v>91157.5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32792.5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6">
        <v>29530</v>
      </c>
      <c r="K52" s="7">
        <v>0</v>
      </c>
      <c r="L52" s="6">
        <v>28835</v>
      </c>
      <c r="M52" s="7">
        <v>0</v>
      </c>
      <c r="N52" s="7">
        <v>0</v>
      </c>
      <c r="O52" s="6">
        <f t="shared" si="2"/>
        <v>91157.5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6">
        <v>15000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2"/>
        <v>15000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6">
        <v>15000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2"/>
        <v>15000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6">
        <v>15000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2"/>
        <v>15000</v>
      </c>
    </row>
    <row r="56" spans="1:15" s="3" customFormat="1" ht="18" customHeight="1" x14ac:dyDescent="0.2">
      <c r="A56" s="5" t="s">
        <v>78</v>
      </c>
      <c r="B56" s="5" t="s">
        <v>79</v>
      </c>
      <c r="C56" s="6">
        <v>33212</v>
      </c>
      <c r="D56" s="6">
        <v>33212</v>
      </c>
      <c r="E56" s="6">
        <v>224068.26</v>
      </c>
      <c r="F56" s="6">
        <v>33212</v>
      </c>
      <c r="G56" s="6">
        <v>33212</v>
      </c>
      <c r="H56" s="6">
        <v>33212</v>
      </c>
      <c r="I56" s="6">
        <v>33212</v>
      </c>
      <c r="J56" s="6">
        <v>33212</v>
      </c>
      <c r="K56" s="6">
        <v>33212</v>
      </c>
      <c r="L56" s="6">
        <v>33212</v>
      </c>
      <c r="M56" s="6">
        <v>33212</v>
      </c>
      <c r="N56" s="6">
        <v>34668</v>
      </c>
      <c r="O56" s="6">
        <f t="shared" si="2"/>
        <v>590856.26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6">
        <v>190856.26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2"/>
        <v>190856.26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6">
        <v>190856.26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2"/>
        <v>190856.26</v>
      </c>
    </row>
    <row r="59" spans="1:15" s="3" customFormat="1" ht="18" customHeight="1" x14ac:dyDescent="0.2">
      <c r="A59" s="5" t="s">
        <v>83</v>
      </c>
      <c r="B59" s="5" t="s">
        <v>84</v>
      </c>
      <c r="C59" s="6">
        <v>33212</v>
      </c>
      <c r="D59" s="6">
        <v>33212</v>
      </c>
      <c r="E59" s="6">
        <v>33212</v>
      </c>
      <c r="F59" s="6">
        <v>33212</v>
      </c>
      <c r="G59" s="6">
        <v>33212</v>
      </c>
      <c r="H59" s="6">
        <v>33212</v>
      </c>
      <c r="I59" s="6">
        <v>33212</v>
      </c>
      <c r="J59" s="6">
        <v>33212</v>
      </c>
      <c r="K59" s="6">
        <v>33212</v>
      </c>
      <c r="L59" s="6">
        <v>33212</v>
      </c>
      <c r="M59" s="6">
        <v>33212</v>
      </c>
      <c r="N59" s="6">
        <v>34688</v>
      </c>
      <c r="O59" s="6">
        <f t="shared" si="2"/>
        <v>400020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33212</v>
      </c>
      <c r="D60" s="6">
        <v>33212</v>
      </c>
      <c r="E60" s="6">
        <v>33212</v>
      </c>
      <c r="F60" s="6">
        <v>33212</v>
      </c>
      <c r="G60" s="6">
        <v>33212</v>
      </c>
      <c r="H60" s="6">
        <v>33212</v>
      </c>
      <c r="I60" s="6">
        <v>33212</v>
      </c>
      <c r="J60" s="6">
        <v>33212</v>
      </c>
      <c r="K60" s="6">
        <v>33212</v>
      </c>
      <c r="L60" s="6">
        <v>33212</v>
      </c>
      <c r="M60" s="6">
        <v>33212</v>
      </c>
      <c r="N60" s="6">
        <v>34688</v>
      </c>
      <c r="O60" s="6">
        <f t="shared" si="2"/>
        <v>400020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6">
        <v>41352.89</v>
      </c>
      <c r="E61" s="7">
        <v>0</v>
      </c>
      <c r="F61" s="7">
        <v>0</v>
      </c>
      <c r="G61" s="7">
        <v>0</v>
      </c>
      <c r="H61" s="7">
        <v>0</v>
      </c>
      <c r="I61" s="6">
        <v>63682.400000000001</v>
      </c>
      <c r="J61" s="7">
        <v>0</v>
      </c>
      <c r="K61" s="7">
        <v>0</v>
      </c>
      <c r="L61" s="7">
        <v>0</v>
      </c>
      <c r="M61" s="6">
        <v>49070.1</v>
      </c>
      <c r="N61" s="6">
        <v>37569.300000000003</v>
      </c>
      <c r="O61" s="6">
        <f t="shared" si="2"/>
        <v>191674.69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6">
        <v>41352.89</v>
      </c>
      <c r="E62" s="7">
        <v>0</v>
      </c>
      <c r="F62" s="7">
        <v>0</v>
      </c>
      <c r="G62" s="7">
        <v>0</v>
      </c>
      <c r="H62" s="7">
        <v>0</v>
      </c>
      <c r="I62" s="6">
        <v>63682.400000000001</v>
      </c>
      <c r="J62" s="7">
        <v>0</v>
      </c>
      <c r="K62" s="7">
        <v>0</v>
      </c>
      <c r="L62" s="7">
        <v>0</v>
      </c>
      <c r="M62" s="6">
        <v>49070.1</v>
      </c>
      <c r="N62" s="6">
        <f>+N61</f>
        <v>37569.300000000003</v>
      </c>
      <c r="O62" s="6">
        <f t="shared" si="2"/>
        <v>191674.69</v>
      </c>
    </row>
    <row r="63" spans="1:15" s="3" customFormat="1" ht="31.5" customHeight="1" x14ac:dyDescent="0.2">
      <c r="A63" s="5" t="s">
        <v>244</v>
      </c>
      <c r="B63" s="5" t="s">
        <v>245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6">
        <v>41352.89</v>
      </c>
      <c r="E64" s="7">
        <v>0</v>
      </c>
      <c r="F64" s="7">
        <v>0</v>
      </c>
      <c r="G64" s="7">
        <v>0</v>
      </c>
      <c r="H64" s="7">
        <v>0</v>
      </c>
      <c r="I64" s="6">
        <v>6000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2"/>
        <v>47352.89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6">
        <v>21882.400000000001</v>
      </c>
      <c r="J65" s="7">
        <v>0</v>
      </c>
      <c r="K65" s="7">
        <v>0</v>
      </c>
      <c r="L65" s="7">
        <v>0</v>
      </c>
      <c r="M65" s="6">
        <v>49070.1</v>
      </c>
      <c r="N65" s="6">
        <v>37569.300000000003</v>
      </c>
      <c r="O65" s="6">
        <f t="shared" si="2"/>
        <v>108521.8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6">
        <v>35800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2"/>
        <v>35800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6">
        <v>21708</v>
      </c>
      <c r="M67" s="7">
        <v>0</v>
      </c>
      <c r="N67" s="6">
        <v>766634.2</v>
      </c>
      <c r="O67" s="6">
        <f t="shared" si="2"/>
        <v>788342.2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2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2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6">
        <v>21708</v>
      </c>
      <c r="M70" s="7">
        <v>0</v>
      </c>
      <c r="N70" s="6">
        <v>766634.2</v>
      </c>
      <c r="O70" s="6">
        <f t="shared" si="2"/>
        <v>788342.2</v>
      </c>
    </row>
    <row r="71" spans="1:15" s="3" customFormat="1" ht="18" customHeight="1" x14ac:dyDescent="0.2">
      <c r="A71" s="5" t="s">
        <v>260</v>
      </c>
      <c r="B71" s="5" t="s">
        <v>258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6">
        <v>139346.20000000001</v>
      </c>
      <c r="O71" s="6">
        <f t="shared" ref="O71" si="3">SUM(C71:N71)</f>
        <v>139346.20000000001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6">
        <v>21708</v>
      </c>
      <c r="M72" s="7">
        <v>0</v>
      </c>
      <c r="N72" s="7">
        <v>0</v>
      </c>
      <c r="O72" s="6">
        <f t="shared" si="2"/>
        <v>21708</v>
      </c>
    </row>
    <row r="73" spans="1:15" s="3" customFormat="1" ht="18" customHeight="1" x14ac:dyDescent="0.2">
      <c r="A73" s="5" t="s">
        <v>259</v>
      </c>
      <c r="B73" s="5" t="s">
        <v>261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6">
        <v>627288</v>
      </c>
      <c r="O73" s="6">
        <f t="shared" si="2"/>
        <v>627288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6">
        <v>37121.620000000003</v>
      </c>
      <c r="L74" s="6">
        <v>0</v>
      </c>
      <c r="M74" s="6">
        <v>0</v>
      </c>
      <c r="N74" s="6">
        <f>+N77</f>
        <v>278214.56</v>
      </c>
      <c r="O74" s="6">
        <f t="shared" si="2"/>
        <v>315336.18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6">
        <v>37121.620000000003</v>
      </c>
      <c r="L75" s="6">
        <v>0</v>
      </c>
      <c r="M75" s="6">
        <v>0</v>
      </c>
      <c r="N75" s="6">
        <v>0</v>
      </c>
      <c r="O75" s="6">
        <f t="shared" si="2"/>
        <v>37121.620000000003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6">
        <v>37121.620000000003</v>
      </c>
      <c r="L76" s="6">
        <v>0</v>
      </c>
      <c r="M76" s="6">
        <v>0</v>
      </c>
      <c r="N76" s="6">
        <v>0</v>
      </c>
      <c r="O76" s="6">
        <f t="shared" si="2"/>
        <v>37121.620000000003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6">
        <f>+N78</f>
        <v>278214.56</v>
      </c>
      <c r="O77" s="6">
        <f t="shared" si="2"/>
        <v>278214.56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6">
        <v>278214.56</v>
      </c>
      <c r="O78" s="6">
        <f t="shared" si="2"/>
        <v>278214.56</v>
      </c>
    </row>
    <row r="79" spans="1:15" s="3" customFormat="1" ht="18" customHeight="1" x14ac:dyDescent="0.2">
      <c r="A79" s="14">
        <v>2.2999999999999998</v>
      </c>
      <c r="B79" s="8" t="s">
        <v>236</v>
      </c>
      <c r="C79" s="4">
        <f t="shared" ref="C79:K79" si="4">+C80+C85+C92+C99+C102+C107+C115</f>
        <v>0</v>
      </c>
      <c r="D79" s="4">
        <f t="shared" si="4"/>
        <v>170336.43000000002</v>
      </c>
      <c r="E79" s="4">
        <f t="shared" si="4"/>
        <v>61584.2</v>
      </c>
      <c r="F79" s="4">
        <f t="shared" si="4"/>
        <v>877500</v>
      </c>
      <c r="G79" s="4">
        <f t="shared" si="4"/>
        <v>296040</v>
      </c>
      <c r="H79" s="4">
        <f t="shared" si="4"/>
        <v>0</v>
      </c>
      <c r="I79" s="4">
        <f t="shared" si="4"/>
        <v>655176.77</v>
      </c>
      <c r="J79" s="4">
        <f t="shared" si="4"/>
        <v>585000</v>
      </c>
      <c r="K79" s="4">
        <f t="shared" si="4"/>
        <v>56578.400000000001</v>
      </c>
      <c r="L79" s="4">
        <f>+L80+L85+L92+L99+L102+L107+L115</f>
        <v>25863.85</v>
      </c>
      <c r="M79" s="4">
        <f>+M80+M85+M92+M99+M102+M107+M115</f>
        <v>596564</v>
      </c>
      <c r="N79" s="4">
        <f t="shared" ref="N79" si="5">+N80+N85+N92+N99+N102+N107+N115</f>
        <v>1877349.3599999999</v>
      </c>
      <c r="O79" s="4">
        <f>SUM(C79:N79)</f>
        <v>5201993.01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6">
        <v>63424.19</v>
      </c>
      <c r="E80" s="6">
        <v>23128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6">
        <v>56578.400000000001</v>
      </c>
      <c r="L80" s="6">
        <v>0</v>
      </c>
      <c r="M80" s="6">
        <v>0</v>
      </c>
      <c r="N80" s="6">
        <v>0</v>
      </c>
      <c r="O80" s="6">
        <f t="shared" si="2"/>
        <v>143130.59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6">
        <v>63424.19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6">
        <v>56578.400000000001</v>
      </c>
      <c r="L81" s="6">
        <v>0</v>
      </c>
      <c r="M81" s="6">
        <v>0</v>
      </c>
      <c r="N81" s="6">
        <v>0</v>
      </c>
      <c r="O81" s="6">
        <f t="shared" si="2"/>
        <v>120002.59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6">
        <v>63424.19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6">
        <v>56578.400000000001</v>
      </c>
      <c r="L82" s="6">
        <v>0</v>
      </c>
      <c r="M82" s="6">
        <v>0</v>
      </c>
      <c r="N82" s="6">
        <v>0</v>
      </c>
      <c r="O82" s="6">
        <f t="shared" si="2"/>
        <v>120002.59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6">
        <v>23128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2"/>
        <v>23128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6">
        <v>23128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2"/>
        <v>23128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6">
        <v>11328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2"/>
        <v>11328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6">
        <v>11328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2"/>
        <v>11328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6">
        <v>11328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2"/>
        <v>11328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2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2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2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2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6">
        <v>43264.7</v>
      </c>
      <c r="E92" s="7">
        <v>0</v>
      </c>
      <c r="F92" s="7">
        <v>0</v>
      </c>
      <c r="G92" s="6">
        <v>3540</v>
      </c>
      <c r="H92" s="7">
        <v>0</v>
      </c>
      <c r="I92" s="7">
        <v>0</v>
      </c>
      <c r="J92" s="7">
        <v>0</v>
      </c>
      <c r="K92" s="7">
        <v>0</v>
      </c>
      <c r="L92" s="6">
        <v>11643.65</v>
      </c>
      <c r="M92" s="7">
        <v>0</v>
      </c>
      <c r="N92" s="6">
        <f>+N95</f>
        <v>30827.62</v>
      </c>
      <c r="O92" s="6">
        <f t="shared" si="2"/>
        <v>89275.97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6">
        <v>21617.599999999999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6">
        <v>11643.65</v>
      </c>
      <c r="M93" s="7">
        <v>0</v>
      </c>
      <c r="N93" s="7">
        <v>0</v>
      </c>
      <c r="O93" s="6">
        <f t="shared" si="2"/>
        <v>33261.25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6">
        <v>21617.599999999999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6">
        <v>11643.65</v>
      </c>
      <c r="M94" s="7">
        <v>0</v>
      </c>
      <c r="N94" s="7">
        <v>0</v>
      </c>
      <c r="O94" s="6">
        <f t="shared" si="2"/>
        <v>33261.25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6">
        <v>21647.1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6">
        <v>30827.62</v>
      </c>
      <c r="O95" s="6">
        <f t="shared" si="2"/>
        <v>52474.720000000001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6">
        <v>21647.1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6">
        <v>30827.62</v>
      </c>
      <c r="O96" s="6">
        <f t="shared" ref="O96:O143" si="6">SUM(C96:N96)</f>
        <v>52474.720000000001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7">
        <v>0</v>
      </c>
      <c r="G97" s="6">
        <v>3540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6"/>
        <v>3540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7">
        <v>0</v>
      </c>
      <c r="G98" s="6">
        <v>3540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6"/>
        <v>3540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6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6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6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6">
        <v>2193.7399999999998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f>+N106</f>
        <v>590</v>
      </c>
      <c r="O102" s="6">
        <f t="shared" si="6"/>
        <v>2783.74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6">
        <v>2193.7399999999998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6"/>
        <v>2193.7399999999998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6">
        <v>2193.7399999999998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6"/>
        <v>2193.7399999999998</v>
      </c>
    </row>
    <row r="105" spans="1:15" s="3" customFormat="1" ht="18" customHeight="1" x14ac:dyDescent="0.2">
      <c r="A105" s="5" t="s">
        <v>246</v>
      </c>
      <c r="B105" s="5" t="s">
        <v>247</v>
      </c>
      <c r="C105" s="7">
        <v>0</v>
      </c>
      <c r="D105" s="6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f>+N106</f>
        <v>590</v>
      </c>
      <c r="O105" s="6">
        <f t="shared" si="6"/>
        <v>590</v>
      </c>
    </row>
    <row r="106" spans="1:15" s="3" customFormat="1" ht="18" customHeight="1" x14ac:dyDescent="0.2">
      <c r="A106" s="5" t="s">
        <v>248</v>
      </c>
      <c r="B106" s="5" t="s">
        <v>249</v>
      </c>
      <c r="C106" s="7">
        <v>0</v>
      </c>
      <c r="D106" s="6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590</v>
      </c>
      <c r="O106" s="6">
        <f t="shared" si="6"/>
        <v>590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6">
        <v>5455.07</v>
      </c>
      <c r="E107" s="7">
        <v>0</v>
      </c>
      <c r="F107" s="6">
        <v>877500</v>
      </c>
      <c r="G107" s="6">
        <v>292500</v>
      </c>
      <c r="H107" s="7">
        <v>0</v>
      </c>
      <c r="I107" s="6">
        <v>585000</v>
      </c>
      <c r="J107" s="6">
        <v>585000</v>
      </c>
      <c r="K107" s="7">
        <v>0</v>
      </c>
      <c r="L107" s="7">
        <v>0</v>
      </c>
      <c r="M107" s="6">
        <v>585000</v>
      </c>
      <c r="N107" s="6">
        <v>585000</v>
      </c>
      <c r="O107" s="6">
        <f t="shared" si="6"/>
        <v>3515455.07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6">
        <v>877500</v>
      </c>
      <c r="G108" s="6">
        <v>292500</v>
      </c>
      <c r="H108" s="7">
        <v>0</v>
      </c>
      <c r="I108" s="6">
        <v>585000</v>
      </c>
      <c r="J108" s="6">
        <v>585000</v>
      </c>
      <c r="K108" s="7">
        <v>0</v>
      </c>
      <c r="L108" s="7">
        <v>0</v>
      </c>
      <c r="M108" s="6">
        <v>585000</v>
      </c>
      <c r="N108" s="6">
        <v>585000</v>
      </c>
      <c r="O108" s="6">
        <f t="shared" si="6"/>
        <v>3510000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6">
        <v>802500</v>
      </c>
      <c r="G109" s="6">
        <v>267500</v>
      </c>
      <c r="H109" s="7">
        <v>0</v>
      </c>
      <c r="I109" s="6">
        <v>535000</v>
      </c>
      <c r="J109" s="6">
        <v>585000</v>
      </c>
      <c r="K109" s="7">
        <v>0</v>
      </c>
      <c r="L109" s="7">
        <v>0</v>
      </c>
      <c r="M109" s="6">
        <v>585000</v>
      </c>
      <c r="N109" s="6">
        <v>585000</v>
      </c>
      <c r="O109" s="6">
        <f t="shared" si="6"/>
        <v>3360000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6">
        <v>75000</v>
      </c>
      <c r="G110" s="6">
        <v>25000</v>
      </c>
      <c r="H110" s="7">
        <v>0</v>
      </c>
      <c r="I110" s="6">
        <v>50000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6"/>
        <v>150000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6">
        <v>5455.07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6"/>
        <v>5455.07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6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6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6">
        <v>5455.07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6"/>
        <v>5455.07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6">
        <v>55998.73</v>
      </c>
      <c r="E115" s="6">
        <v>27128.2</v>
      </c>
      <c r="F115" s="7">
        <v>0</v>
      </c>
      <c r="G115" s="7">
        <v>0</v>
      </c>
      <c r="H115" s="7">
        <v>0</v>
      </c>
      <c r="I115" s="6">
        <v>70176.77</v>
      </c>
      <c r="J115" s="7">
        <v>0</v>
      </c>
      <c r="K115" s="7">
        <v>0</v>
      </c>
      <c r="L115" s="6">
        <v>14220.2</v>
      </c>
      <c r="M115" s="6">
        <v>11564</v>
      </c>
      <c r="N115" s="6">
        <f>+N116+N125</f>
        <v>1260931.74</v>
      </c>
      <c r="O115" s="6">
        <f>SUM(C115:N115)</f>
        <v>1440019.6400000001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6">
        <v>27578.54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6">
        <v>31027.89</v>
      </c>
      <c r="O116" s="6">
        <f t="shared" si="6"/>
        <v>58606.43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6">
        <v>27578.54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6">
        <f>+N116</f>
        <v>31027.89</v>
      </c>
      <c r="O117" s="6">
        <f t="shared" si="6"/>
        <v>58606.43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6">
        <v>28420.19</v>
      </c>
      <c r="E118" s="6">
        <v>27128.2</v>
      </c>
      <c r="F118" s="7">
        <v>0</v>
      </c>
      <c r="G118" s="7">
        <v>0</v>
      </c>
      <c r="H118" s="7">
        <v>0</v>
      </c>
      <c r="I118" s="6">
        <v>70176.77</v>
      </c>
      <c r="J118" s="7">
        <v>0</v>
      </c>
      <c r="K118" s="7">
        <v>0</v>
      </c>
      <c r="L118" s="6">
        <v>14220.2</v>
      </c>
      <c r="M118" s="7">
        <v>0</v>
      </c>
      <c r="N118" s="7">
        <v>0</v>
      </c>
      <c r="O118" s="6">
        <f t="shared" si="6"/>
        <v>139945.36000000002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6">
        <v>28420.19</v>
      </c>
      <c r="E119" s="6">
        <v>27128.2</v>
      </c>
      <c r="F119" s="7">
        <v>0</v>
      </c>
      <c r="G119" s="7">
        <v>0</v>
      </c>
      <c r="H119" s="7">
        <v>0</v>
      </c>
      <c r="I119" s="6">
        <v>70176.77</v>
      </c>
      <c r="J119" s="7">
        <v>0</v>
      </c>
      <c r="K119" s="7">
        <v>0</v>
      </c>
      <c r="L119" s="6">
        <v>14220.2</v>
      </c>
      <c r="M119" s="7">
        <v>0</v>
      </c>
      <c r="N119" s="7">
        <v>0</v>
      </c>
      <c r="O119" s="6">
        <f t="shared" si="6"/>
        <v>139945.36000000002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6"/>
        <v>0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6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6"/>
        <v>0</v>
      </c>
    </row>
    <row r="123" spans="1:16" s="3" customFormat="1" ht="18" customHeight="1" x14ac:dyDescent="0.2">
      <c r="A123" s="5" t="s">
        <v>250</v>
      </c>
      <c r="B123" s="5" t="s">
        <v>251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6">
        <v>11564</v>
      </c>
      <c r="N123" s="7">
        <v>0</v>
      </c>
      <c r="O123" s="6">
        <f t="shared" ref="O123:O124" si="7">SUM(C123:N123)</f>
        <v>11564</v>
      </c>
    </row>
    <row r="124" spans="1:16" s="3" customFormat="1" ht="18" customHeight="1" x14ac:dyDescent="0.2">
      <c r="A124" s="5" t="s">
        <v>252</v>
      </c>
      <c r="B124" s="5" t="s">
        <v>253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6">
        <v>11564</v>
      </c>
      <c r="N124" s="7">
        <v>0</v>
      </c>
      <c r="O124" s="6">
        <f t="shared" si="7"/>
        <v>11564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6">
        <f>+N127</f>
        <v>1229903.8500000001</v>
      </c>
      <c r="O125" s="6">
        <f t="shared" si="6"/>
        <v>1229903.8500000001</v>
      </c>
    </row>
    <row r="126" spans="1:16" s="3" customFormat="1" ht="18" customHeight="1" x14ac:dyDescent="0.2">
      <c r="A126" s="5" t="s">
        <v>254</v>
      </c>
      <c r="B126" s="5" t="s">
        <v>255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8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6">
        <v>1229903.8500000001</v>
      </c>
      <c r="O127" s="6">
        <f t="shared" si="6"/>
        <v>1229903.8500000001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K128" si="9">+C129+C136+C141</f>
        <v>0</v>
      </c>
      <c r="D128" s="4">
        <f t="shared" si="9"/>
        <v>0</v>
      </c>
      <c r="E128" s="4">
        <f t="shared" si="9"/>
        <v>0</v>
      </c>
      <c r="F128" s="4">
        <f t="shared" si="9"/>
        <v>0</v>
      </c>
      <c r="G128" s="4">
        <f t="shared" si="9"/>
        <v>0</v>
      </c>
      <c r="H128" s="4">
        <f t="shared" si="9"/>
        <v>0</v>
      </c>
      <c r="I128" s="4">
        <f t="shared" si="9"/>
        <v>537932.44999999995</v>
      </c>
      <c r="J128" s="4">
        <f t="shared" si="9"/>
        <v>0</v>
      </c>
      <c r="K128" s="4">
        <f t="shared" si="9"/>
        <v>0</v>
      </c>
      <c r="L128" s="4">
        <f>+L129+L136+L141+L138</f>
        <v>90506.98</v>
      </c>
      <c r="M128" s="4">
        <f t="shared" ref="M128:N128" si="10">+M129+M136+M141</f>
        <v>0</v>
      </c>
      <c r="N128" s="4">
        <f t="shared" si="10"/>
        <v>150188.04</v>
      </c>
      <c r="O128" s="4">
        <f>SUM(C128:N128)</f>
        <v>778627.47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6">
        <v>437290.02</v>
      </c>
      <c r="J129" s="7">
        <v>0</v>
      </c>
      <c r="K129" s="7">
        <v>0</v>
      </c>
      <c r="L129" s="6">
        <v>21206.98</v>
      </c>
      <c r="M129" s="7">
        <v>0</v>
      </c>
      <c r="N129" s="6">
        <f>+N130</f>
        <v>150188.04</v>
      </c>
      <c r="O129" s="6">
        <f t="shared" si="6"/>
        <v>608685.04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6">
        <v>150188.04</v>
      </c>
      <c r="O130" s="6">
        <f t="shared" si="6"/>
        <v>150188.04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6">
        <f>+N130</f>
        <v>150188.04</v>
      </c>
      <c r="O131" s="6">
        <f t="shared" si="6"/>
        <v>150188.04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6">
        <v>437290.02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6"/>
        <v>437290.02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6">
        <v>437290.02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6"/>
        <v>437290.02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6">
        <v>21206.98</v>
      </c>
      <c r="M134" s="7">
        <v>0</v>
      </c>
      <c r="N134" s="7">
        <v>0</v>
      </c>
      <c r="O134" s="6">
        <f t="shared" si="6"/>
        <v>21206.98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6">
        <v>21206.98</v>
      </c>
      <c r="M135" s="7">
        <v>0</v>
      </c>
      <c r="N135" s="7">
        <v>0</v>
      </c>
      <c r="O135" s="6">
        <f t="shared" si="6"/>
        <v>21206.98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6">
        <v>22762.43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6"/>
        <v>22762.43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6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6">
        <v>69300</v>
      </c>
      <c r="M138" s="7">
        <v>0</v>
      </c>
      <c r="N138" s="7">
        <v>0</v>
      </c>
      <c r="O138" s="6">
        <f t="shared" si="6"/>
        <v>69300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6">
        <v>22762.43</v>
      </c>
      <c r="J139" s="7">
        <v>0</v>
      </c>
      <c r="K139" s="7">
        <v>0</v>
      </c>
      <c r="L139" s="6">
        <v>69300</v>
      </c>
      <c r="M139" s="7">
        <v>0</v>
      </c>
      <c r="N139" s="7">
        <v>0</v>
      </c>
      <c r="O139" s="6">
        <f t="shared" si="6"/>
        <v>92062.43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6">
        <v>22762.43</v>
      </c>
      <c r="J140" s="7">
        <v>0</v>
      </c>
      <c r="K140" s="7">
        <v>0</v>
      </c>
      <c r="L140" s="6">
        <v>69300</v>
      </c>
      <c r="M140" s="7">
        <v>0</v>
      </c>
      <c r="N140" s="7">
        <v>0</v>
      </c>
      <c r="O140" s="6">
        <f t="shared" si="6"/>
        <v>92062.43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6">
        <v>77880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6"/>
        <v>77880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6">
        <v>77880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6"/>
        <v>77880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6">
        <v>77880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6"/>
        <v>77880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 t="s">
        <v>241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7"/>
      <c r="M145" s="15"/>
      <c r="N145" s="15"/>
      <c r="O145" s="15"/>
    </row>
    <row r="146" spans="1:15" x14ac:dyDescent="0.2">
      <c r="A146" s="16" t="s">
        <v>243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6"/>
      <c r="M146" s="15"/>
      <c r="N146" s="15"/>
      <c r="O146" s="15"/>
    </row>
    <row r="147" spans="1:15" x14ac:dyDescent="0.2">
      <c r="A147" s="16" t="s">
        <v>262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8"/>
      <c r="M147" s="15"/>
      <c r="N147" s="15"/>
      <c r="O147" s="15"/>
    </row>
    <row r="148" spans="1:15" x14ac:dyDescent="0.2">
      <c r="A148" s="16" t="s">
        <v>242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/>
      <c r="N148" s="15"/>
      <c r="O148" s="15"/>
    </row>
    <row r="149" spans="1:15" ht="203.25" customHeight="1" x14ac:dyDescent="0.2">
      <c r="A149" s="21" t="s">
        <v>235</v>
      </c>
      <c r="B149" s="22"/>
      <c r="C149" s="22"/>
      <c r="D149" s="22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</sheetData>
  <mergeCells count="5">
    <mergeCell ref="A7:B7"/>
    <mergeCell ref="A149:D149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2025-01-03T17:20:01Z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