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viana\Administrativo\PRESUPUESTO\Transparencia\2025\05. Mayo\"/>
    </mc:Choice>
  </mc:AlternateContent>
  <xr:revisionPtr revIDLastSave="0" documentId="13_ncr:1_{74B1FD83-C89F-48EA-ABD0-0E1AFA25C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Titles" localSheetId="0">'Table 1'!$1:$8</definedName>
  </definedNames>
  <calcPr calcId="181029"/>
</workbook>
</file>

<file path=xl/calcChain.xml><?xml version="1.0" encoding="utf-8"?>
<calcChain xmlns="http://schemas.openxmlformats.org/spreadsheetml/2006/main">
  <c r="G17" i="1" l="1"/>
  <c r="G56" i="1"/>
  <c r="G107" i="1"/>
  <c r="G108" i="1"/>
  <c r="G62" i="1"/>
  <c r="G61" i="1" s="1"/>
  <c r="G57" i="1"/>
  <c r="G36" i="1"/>
  <c r="G37" i="1"/>
  <c r="G39" i="1"/>
  <c r="G33" i="1"/>
  <c r="G31" i="1"/>
  <c r="G28" i="1" s="1"/>
  <c r="G29" i="1"/>
  <c r="G20" i="1"/>
  <c r="G21" i="1"/>
  <c r="G13" i="1"/>
  <c r="G128" i="1"/>
  <c r="G43" i="1"/>
  <c r="G15" i="1"/>
  <c r="G10" i="1"/>
  <c r="G79" i="1" l="1"/>
  <c r="G9" i="1"/>
  <c r="G35" i="1"/>
  <c r="G8" i="1" l="1"/>
  <c r="F62" i="1"/>
  <c r="F20" i="1" l="1"/>
  <c r="F31" i="1"/>
  <c r="F118" i="1"/>
  <c r="F108" i="1"/>
  <c r="F107" i="1" s="1"/>
  <c r="F92" i="1"/>
  <c r="F93" i="1"/>
  <c r="F83" i="1"/>
  <c r="F61" i="1"/>
  <c r="F21" i="1"/>
  <c r="F13" i="1"/>
  <c r="F81" i="1"/>
  <c r="F80" i="1" s="1"/>
  <c r="F79" i="1" s="1"/>
  <c r="F11" i="1"/>
  <c r="F128" i="1"/>
  <c r="F59" i="1"/>
  <c r="F56" i="1" s="1"/>
  <c r="F43" i="1"/>
  <c r="F41" i="1"/>
  <c r="F39" i="1"/>
  <c r="F37" i="1"/>
  <c r="F33" i="1"/>
  <c r="F29" i="1"/>
  <c r="F15" i="1"/>
  <c r="F10" i="1" s="1"/>
  <c r="F28" i="1" l="1"/>
  <c r="F9" i="1" s="1"/>
  <c r="F8" i="1" s="1"/>
  <c r="F36" i="1"/>
  <c r="F35" i="1" s="1"/>
  <c r="E59" i="1"/>
  <c r="E56" i="1" s="1"/>
  <c r="E45" i="1"/>
  <c r="E43" i="1"/>
  <c r="E41" i="1"/>
  <c r="E39" i="1"/>
  <c r="E37" i="1"/>
  <c r="E21" i="1"/>
  <c r="E20" i="1" s="1"/>
  <c r="E33" i="1"/>
  <c r="E31" i="1"/>
  <c r="E28" i="1" s="1"/>
  <c r="E29" i="1"/>
  <c r="E15" i="1"/>
  <c r="E13" i="1"/>
  <c r="E11" i="1"/>
  <c r="E10" i="1" s="1"/>
  <c r="E36" i="1" l="1"/>
  <c r="D51" i="1"/>
  <c r="D50" i="1"/>
  <c r="D45" i="1"/>
  <c r="D43" i="1"/>
  <c r="D41" i="1"/>
  <c r="D39" i="1"/>
  <c r="D37" i="1"/>
  <c r="D33" i="1"/>
  <c r="D28" i="1" s="1"/>
  <c r="D31" i="1"/>
  <c r="D29" i="1"/>
  <c r="D21" i="1"/>
  <c r="D20" i="1" s="1"/>
  <c r="D17" i="1"/>
  <c r="D10" i="1" s="1"/>
  <c r="D36" i="1" l="1"/>
  <c r="C59" i="1"/>
  <c r="C56" i="1" s="1"/>
  <c r="C51" i="1"/>
  <c r="C50" i="1" s="1"/>
  <c r="C43" i="1"/>
  <c r="C41" i="1"/>
  <c r="N128" i="1"/>
  <c r="M128" i="1"/>
  <c r="L128" i="1"/>
  <c r="K128" i="1"/>
  <c r="J128" i="1"/>
  <c r="I128" i="1"/>
  <c r="H128" i="1"/>
  <c r="E128" i="1"/>
  <c r="N79" i="1"/>
  <c r="M79" i="1"/>
  <c r="L79" i="1"/>
  <c r="K79" i="1"/>
  <c r="J79" i="1"/>
  <c r="I79" i="1"/>
  <c r="H79" i="1"/>
  <c r="E79" i="1"/>
  <c r="N35" i="1"/>
  <c r="M35" i="1"/>
  <c r="L35" i="1"/>
  <c r="K35" i="1"/>
  <c r="J35" i="1"/>
  <c r="I35" i="1"/>
  <c r="H35" i="1"/>
  <c r="E35" i="1"/>
  <c r="N9" i="1"/>
  <c r="N8" i="1" s="1"/>
  <c r="M9" i="1"/>
  <c r="L9" i="1"/>
  <c r="K9" i="1"/>
  <c r="J9" i="1"/>
  <c r="I9" i="1"/>
  <c r="H9" i="1"/>
  <c r="E9" i="1"/>
  <c r="J8" i="1" l="1"/>
  <c r="C36" i="1"/>
  <c r="K8" i="1"/>
  <c r="E8" i="1"/>
  <c r="H8" i="1"/>
  <c r="I8" i="1"/>
  <c r="L8" i="1"/>
  <c r="M8" i="1"/>
  <c r="O115" i="1"/>
  <c r="O73" i="1"/>
  <c r="O71" i="1"/>
  <c r="O27" i="1"/>
  <c r="O11" i="1" l="1"/>
  <c r="O10" i="1"/>
  <c r="C128" i="1" l="1"/>
  <c r="D128" i="1"/>
  <c r="C79" i="1"/>
  <c r="D79" i="1"/>
  <c r="C35" i="1"/>
  <c r="D35" i="1"/>
  <c r="C9" i="1"/>
  <c r="D9" i="1"/>
  <c r="O9" i="1" l="1"/>
  <c r="D8" i="1"/>
  <c r="C8" i="1"/>
  <c r="O35" i="1" l="1"/>
  <c r="O79" i="1"/>
  <c r="O8" i="1"/>
  <c r="O126" i="1"/>
  <c r="O124" i="1"/>
  <c r="O123" i="1"/>
  <c r="O105" i="1"/>
  <c r="O106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3" i="1" l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7" i="1"/>
  <c r="O125" i="1"/>
  <c r="O122" i="1"/>
  <c r="O121" i="1"/>
  <c r="O120" i="1"/>
  <c r="O119" i="1"/>
  <c r="O118" i="1"/>
  <c r="O117" i="1"/>
  <c r="O116" i="1"/>
  <c r="O114" i="1"/>
  <c r="O113" i="1"/>
  <c r="O112" i="1"/>
  <c r="O111" i="1"/>
  <c r="O110" i="1"/>
  <c r="O109" i="1"/>
  <c r="O108" i="1"/>
  <c r="O107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2" i="1"/>
  <c r="O70" i="1"/>
  <c r="O69" i="1"/>
  <c r="O68" i="1"/>
  <c r="O67" i="1"/>
  <c r="O66" i="1"/>
  <c r="O65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8" i="1" l="1"/>
</calcChain>
</file>

<file path=xl/sharedStrings.xml><?xml version="1.0" encoding="utf-8"?>
<sst xmlns="http://schemas.openxmlformats.org/spreadsheetml/2006/main" count="286" uniqueCount="259">
  <si>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</si>
  <si>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</si>
  <si>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</si>
  <si>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</si>
  <si>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</si>
  <si>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</si>
  <si>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</si>
  <si>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</si>
  <si>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</si>
  <si>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</si>
  <si>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</si>
  <si>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</si>
  <si>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</si>
  <si>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</si>
  <si>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</si>
  <si>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</si>
  <si>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</si>
  <si>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</si>
  <si>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</si>
  <si>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</si>
  <si>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</si>
  <si>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</si>
  <si>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</si>
  <si>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</si>
  <si>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</si>
  <si>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</si>
  <si>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</si>
  <si>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</si>
  <si>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</si>
  <si>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</si>
  <si>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</si>
  <si>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</si>
  <si>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</si>
  <si>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</si>
  <si>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</si>
  <si>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</si>
  <si>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</si>
  <si>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</si>
  <si>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</si>
  <si>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</si>
  <si>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</si>
  <si>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</si>
  <si>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</si>
  <si>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</si>
  <si>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</si>
  <si>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</si>
  <si>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</si>
  <si>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</si>
  <si>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</si>
  <si>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</si>
  <si>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</si>
  <si>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</si>
  <si>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</si>
  <si>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</si>
  <si>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</si>
  <si>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</si>
  <si>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</si>
  <si>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</si>
  <si>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</si>
  <si>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</si>
  <si>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</si>
  <si>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</si>
  <si>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</si>
  <si>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</si>
  <si>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</si>
  <si>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</si>
  <si>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</si>
  <si>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</si>
  <si>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</si>
  <si>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</si>
  <si>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</si>
  <si>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</si>
  <si>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</si>
  <si>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</si>
  <si>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</si>
  <si>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</si>
  <si>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</si>
  <si>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</si>
  <si>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</si>
  <si>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</si>
  <si>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</si>
  <si>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</si>
  <si>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</si>
  <si>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</si>
  <si>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</si>
  <si>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</si>
  <si>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</si>
  <si>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</si>
  <si>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</si>
  <si>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</si>
  <si>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</si>
  <si>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</si>
  <si>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</si>
  <si>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</si>
  <si>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</si>
  <si>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</si>
  <si>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</si>
  <si>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</si>
  <si>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</si>
  <si>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</si>
  <si>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</si>
  <si>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</si>
  <si>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</si>
  <si>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</si>
  <si>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</si>
  <si>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</si>
  <si>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</si>
  <si>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</si>
  <si>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</si>
  <si>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</si>
  <si>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</si>
  <si>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</si>
  <si>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</si>
  <si>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</si>
  <si>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</si>
  <si>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</si>
  <si>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</si>
  <si>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</si>
  <si>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</si>
  <si>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</si>
  <si>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</si>
  <si>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</si>
  <si>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</si>
  <si>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</si>
  <si>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</si>
  <si>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</si>
  <si>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</si>
  <si>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</si>
  <si>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</si>
  <si>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</si>
  <si>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</si>
  <si>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</si>
  <si>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</si>
  <si>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</si>
  <si>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</si>
  <si>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</si>
  <si>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</si>
  <si>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</si>
  <si>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</si>
  <si>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</si>
  <si>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</si>
  <si>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</si>
  <si>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</si>
  <si>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</si>
  <si>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</si>
  <si>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</si>
  <si>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</si>
  <si>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</si>
  <si>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</si>
  <si>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</si>
  <si>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</si>
  <si>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</si>
  <si>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</si>
  <si>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</si>
  <si>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</si>
  <si>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</si>
  <si>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</si>
  <si>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</si>
  <si>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</si>
  <si>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</si>
  <si>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</si>
  <si>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</si>
  <si>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</si>
  <si>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</si>
  <si>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</si>
  <si>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</si>
  <si>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</si>
  <si>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</si>
  <si>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</si>
  <si>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</si>
  <si>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</si>
  <si>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</si>
  <si>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</si>
  <si>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</si>
  <si>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</si>
  <si>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</si>
  <si>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</si>
  <si>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</si>
  <si>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</si>
  <si>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</si>
  <si>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</si>
  <si>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</si>
  <si>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</si>
  <si>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</si>
  <si>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</si>
  <si>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</si>
  <si>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</si>
  <si>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</si>
  <si>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</si>
  <si>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</si>
  <si>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</si>
  <si>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</si>
  <si>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</si>
  <si>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</si>
  <si>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</si>
  <si>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</si>
  <si>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</si>
  <si>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</si>
  <si>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</si>
  <si>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</si>
  <si>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</si>
  <si>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</si>
  <si>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</si>
  <si>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</si>
  <si>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</si>
  <si>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</si>
  <si>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</si>
  <si>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</si>
  <si>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</si>
  <si>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</si>
  <si>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</si>
  <si>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</si>
  <si>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</si>
  <si>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</si>
  <si>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</si>
  <si>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</si>
  <si>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</si>
  <si>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</si>
  <si>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</si>
  <si>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</si>
  <si>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</si>
  <si>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</si>
  <si>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</si>
  <si>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</si>
  <si>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</si>
  <si>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</si>
  <si>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</si>
  <si>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</si>
  <si>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</si>
  <si>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</si>
  <si>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</si>
  <si>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</si>
  <si>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</si>
  <si>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</si>
  <si>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</si>
  <si>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</si>
  <si>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</si>
  <si>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</si>
  <si>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</si>
  <si>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</si>
  <si>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</si>
  <si>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</si>
  <si>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</si>
  <si>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</si>
  <si>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</si>
  <si>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</si>
  <si>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</si>
  <si>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</si>
  <si>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</si>
  <si>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</si>
  <si>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</si>
  <si>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</si>
  <si>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</si>
  <si>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</si>
  <si>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</si>
  <si>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</si>
  <si>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</si>
  <si>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</si>
  <si>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Parametros del Reporte:
Parametros Reporte:
Hasta : 31/05/2025 23:59
null : Aprobado + Temporal
Preconfiguración : -
Perí-odo : 2025
Institucional : N
Partida Libre : 5191.01.0001
Presupuestado : S
Titulo Reporte : Ejecucion Mensual
Fecha : 01/03/2025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</si>
</sst>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6"/>
  <sheetViews>
    <sheetView tabSelected="1" zoomScale="130" zoomScaleNormal="130" workbookViewId="0">
      <selection activeCell="G17" sqref="G17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28" t="s">
        <v>237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ht="18.75" x14ac:dyDescent="0.2">
      <c r="A2" s="28" t="s">
        <v>257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7" x14ac:dyDescent="0.2">
      <c r="A3" s="11" t="s">
        <v>236</v>
      </c>
    </row>
    <row r="4" spans="1:17" x14ac:dyDescent="0.2">
      <c r="A4" s="11" t="s">
        <v>256</v>
      </c>
    </row>
    <row r="7" spans="1:17" s="3" customFormat="1" ht="36" customHeight="1" x14ac:dyDescent="0.2">
      <c r="A7" s="24" t="s">
        <v>1</v>
      </c>
      <c r="B7" s="2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29" t="s">
        <v>15</v>
      </c>
      <c r="B8" s="29"/>
      <c r="C8" s="13">
        <f t="shared" ref="C8:N8" si="0">+C9+C35+C79+C128</f>
        <v>408630.26</v>
      </c>
      <c r="D8" s="13">
        <f t="shared" si="0"/>
        <v>13193179.48</v>
      </c>
      <c r="E8" s="13">
        <f t="shared" si="0"/>
        <v>6863870.4000000004</v>
      </c>
      <c r="F8" s="13">
        <f>+F9+F35+F79+F128</f>
        <v>7910553.5</v>
      </c>
      <c r="G8" s="13">
        <f>+G9+G35+G79+G128</f>
        <v>8766417.2799999993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SUM(C8:N8)</f>
        <v>37142650.920000002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0</v>
      </c>
      <c r="D9" s="4">
        <f t="shared" si="1"/>
        <v>13055412.84</v>
      </c>
      <c r="E9" s="4">
        <f t="shared" si="1"/>
        <v>6679176.9800000004</v>
      </c>
      <c r="F9" s="4">
        <f>+F10+F20+F28</f>
        <v>6599768.75</v>
      </c>
      <c r="G9" s="4">
        <f>+G10+G20+G28</f>
        <v>7906901.2599999998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>SUM(C9:N9)</f>
        <v>34241259.829999998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>+D11+D13+D15+D17</f>
        <v>8587888.0399999991</v>
      </c>
      <c r="E10" s="18">
        <f>+E11+E13+E15+E17</f>
        <v>4129810</v>
      </c>
      <c r="F10" s="18">
        <f>+F11+F13+F15+F17</f>
        <v>4057000</v>
      </c>
      <c r="G10" s="18">
        <f>+G11+G13+G15+G17</f>
        <v>4964252.01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>SUM(C10:N10)</f>
        <v>21738950.049999997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>E12</f>
        <v>2906310</v>
      </c>
      <c r="F11" s="6">
        <f>F12</f>
        <v>2812000</v>
      </c>
      <c r="G11" s="6">
        <v>2882000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f>SUM(C11:N11)</f>
        <v>14345510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18">
        <v>2812000</v>
      </c>
      <c r="G12" s="18">
        <v>2882000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2">SUM(C12:N12)</f>
        <v>14345510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>E14</f>
        <v>1223500</v>
      </c>
      <c r="F13" s="18">
        <f>F14</f>
        <v>1245000</v>
      </c>
      <c r="G13" s="18">
        <f>G14</f>
        <v>1220000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f t="shared" si="2"/>
        <v>6343500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18">
        <v>1245000</v>
      </c>
      <c r="G14" s="18">
        <v>1220000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2"/>
        <v>6343500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2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2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20">
        <v>0</v>
      </c>
      <c r="G17" s="18">
        <f>+G18+G19</f>
        <v>862252.01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2"/>
        <v>1049940.05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20">
        <v>0</v>
      </c>
      <c r="G18" s="18">
        <v>300300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2"/>
        <v>460300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20">
        <v>0</v>
      </c>
      <c r="G19" s="18">
        <v>561952.01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2"/>
        <v>589640.05000000005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>D21</f>
        <v>3192000</v>
      </c>
      <c r="E20" s="18">
        <f>E21</f>
        <v>1923000</v>
      </c>
      <c r="F20" s="18">
        <f>F21</f>
        <v>1925000</v>
      </c>
      <c r="G20" s="18">
        <f>G21</f>
        <v>2318000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6">
        <f t="shared" si="2"/>
        <v>9358000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18">
        <f>F22+F23</f>
        <v>1925000</v>
      </c>
      <c r="G21" s="18">
        <f>G22+G23+G24+G25+G26+G27</f>
        <v>2318000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6">
        <f t="shared" si="2"/>
        <v>9358000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18">
        <v>768000</v>
      </c>
      <c r="G22" s="18">
        <v>885000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2"/>
        <v>3789000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18">
        <v>1157000</v>
      </c>
      <c r="G23" s="18">
        <v>1433000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6">
        <f t="shared" si="2"/>
        <v>5569000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2"/>
        <v>0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2"/>
        <v>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2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2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>+D29+D31+D33</f>
        <v>1275524.8</v>
      </c>
      <c r="E28" s="6">
        <f>+E29+E31+E33</f>
        <v>626366.98</v>
      </c>
      <c r="F28" s="18">
        <f>+F29+F31+F33</f>
        <v>617768.75</v>
      </c>
      <c r="G28" s="18">
        <f>+G29+G31+G33</f>
        <v>624649.25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6">
        <f t="shared" si="2"/>
        <v>3144309.7800000003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>D30</f>
        <v>592529.02</v>
      </c>
      <c r="E29" s="6">
        <f>E30</f>
        <v>291280.95</v>
      </c>
      <c r="F29" s="18">
        <f>F30</f>
        <v>287641.3</v>
      </c>
      <c r="G29" s="18">
        <f>G30</f>
        <v>290831.8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6">
        <f t="shared" si="2"/>
        <v>1462283.07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18">
        <v>287641.3</v>
      </c>
      <c r="G30" s="18">
        <v>290831.8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6">
        <f t="shared" si="2"/>
        <v>1462283.07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>D32</f>
        <v>596414.28</v>
      </c>
      <c r="E31" s="6">
        <f>E32</f>
        <v>293216.51</v>
      </c>
      <c r="F31" s="18">
        <f>F32</f>
        <v>288047</v>
      </c>
      <c r="G31" s="18">
        <f>G32</f>
        <v>291242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6">
        <f t="shared" si="2"/>
        <v>1468919.79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596414.28</v>
      </c>
      <c r="E32" s="6">
        <v>293216.51</v>
      </c>
      <c r="F32" s="18">
        <v>288047</v>
      </c>
      <c r="G32" s="18">
        <v>291242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2"/>
        <v>1468919.79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>D34</f>
        <v>86581.5</v>
      </c>
      <c r="E33" s="6">
        <f>E34</f>
        <v>41869.519999999997</v>
      </c>
      <c r="F33" s="18">
        <f>F34</f>
        <v>42080.45</v>
      </c>
      <c r="G33" s="18">
        <f>G34</f>
        <v>42575.45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6">
        <f t="shared" si="2"/>
        <v>213106.91999999998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18">
        <v>42080.45</v>
      </c>
      <c r="G34" s="18">
        <v>42575.45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6">
        <f t="shared" si="2"/>
        <v>213106.91999999998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 t="shared" ref="C35:D35" si="3">+C36+C47+C50+C53+C56+C61+C67+C74</f>
        <v>408630.26</v>
      </c>
      <c r="D35" s="4">
        <f t="shared" si="3"/>
        <v>137766.64000000001</v>
      </c>
      <c r="E35" s="4">
        <f t="shared" ref="E35" si="4">+E36+E47+E50+E53+E56+E61+E67+E74</f>
        <v>184693.41999999998</v>
      </c>
      <c r="F35" s="21">
        <f>F36+F47+F50+F53+F56+F61</f>
        <v>266438.91000000003</v>
      </c>
      <c r="G35" s="21">
        <f>G36+G47+G50+G53+G56+G61</f>
        <v>419516.01999999996</v>
      </c>
      <c r="H35" s="4">
        <f t="shared" ref="H35" si="5">+H36+H47+H50+H53+H56+H61+H67+H74</f>
        <v>0</v>
      </c>
      <c r="I35" s="4">
        <f t="shared" ref="I35" si="6">+I36+I47+I50+I53+I56+I61+I67+I74</f>
        <v>0</v>
      </c>
      <c r="J35" s="4">
        <f t="shared" ref="J35" si="7">+J36+J47+J50+J53+J56+J61+J67+J74</f>
        <v>0</v>
      </c>
      <c r="K35" s="4">
        <f t="shared" ref="K35" si="8">+K36+K47+K50+K53+K56+K61+K67+K74</f>
        <v>0</v>
      </c>
      <c r="L35" s="4">
        <f t="shared" ref="L35" si="9">+L36+L47+L50+L53+L56+L61+L67+L74</f>
        <v>0</v>
      </c>
      <c r="M35" s="4">
        <f t="shared" ref="M35" si="10">+M36+M47+M50+M53+M56+M61+M67+M74</f>
        <v>0</v>
      </c>
      <c r="N35" s="4">
        <f t="shared" ref="N35" si="11">+N36+N47+N50+N53+N56+N61+N67+N74</f>
        <v>0</v>
      </c>
      <c r="O35" s="4">
        <f>SUM(C35:N35)</f>
        <v>1417045.25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>D37+D39+D41+D43+D45</f>
        <v>137766.64000000001</v>
      </c>
      <c r="E36" s="6">
        <f>E37+E39+E41+E43+E45</f>
        <v>104317.42</v>
      </c>
      <c r="F36" s="18">
        <f>F37+F39+F41+F43+F45</f>
        <v>101440.19</v>
      </c>
      <c r="G36" s="18">
        <f>G37+G39+G41+G43+G45</f>
        <v>88495.99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6">
        <f t="shared" ref="O36:O95" si="12">SUM(C36:N36)</f>
        <v>602763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>D38</f>
        <v>84281.31</v>
      </c>
      <c r="E37" s="6">
        <f>E38</f>
        <v>46871.29</v>
      </c>
      <c r="F37" s="18">
        <f>F38</f>
        <v>45308.74</v>
      </c>
      <c r="G37" s="18">
        <f>G38</f>
        <v>83527.91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6">
        <f t="shared" si="12"/>
        <v>379587.83999999997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18">
        <v>45308.74</v>
      </c>
      <c r="G38" s="18">
        <v>83527.91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6">
        <f t="shared" si="12"/>
        <v>379587.83999999997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>D40</f>
        <v>4970.3500000000004</v>
      </c>
      <c r="E39" s="6">
        <f>E40</f>
        <v>5115.1099999999997</v>
      </c>
      <c r="F39" s="18">
        <f>F40</f>
        <v>4970.3500000000004</v>
      </c>
      <c r="G39" s="18">
        <f>G40</f>
        <v>4968.08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6">
        <f t="shared" si="12"/>
        <v>24994.240000000005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18">
        <v>4970.3500000000004</v>
      </c>
      <c r="G40" s="18">
        <v>4968.08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6">
        <f t="shared" si="12"/>
        <v>24994.240000000005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18">
        <f>F42</f>
        <v>51161.1</v>
      </c>
      <c r="G41" s="18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6">
        <f t="shared" si="12"/>
        <v>193423.52000000002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18">
        <v>51161.1</v>
      </c>
      <c r="G42" s="18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6">
        <f t="shared" si="12"/>
        <v>193423.52000000002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18">
        <f>F44</f>
        <v>0</v>
      </c>
      <c r="G43" s="18">
        <f>G44</f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6">
        <f t="shared" si="12"/>
        <v>3206.4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18">
        <v>0</v>
      </c>
      <c r="G44" s="18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6">
        <f t="shared" si="12"/>
        <v>3206.4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18">
        <v>0</v>
      </c>
      <c r="G45" s="18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2"/>
        <v>1551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18">
        <v>0</v>
      </c>
      <c r="G46" s="18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2"/>
        <v>1551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2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2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2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20">
        <v>0</v>
      </c>
      <c r="G50" s="20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6">
        <f t="shared" si="12"/>
        <v>237887.5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20">
        <v>0</v>
      </c>
      <c r="G51" s="20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6">
        <f t="shared" si="12"/>
        <v>237887.5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20">
        <v>0</v>
      </c>
      <c r="G52" s="20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2"/>
        <v>237887.5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12"/>
        <v>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2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2"/>
        <v>0</v>
      </c>
    </row>
    <row r="56" spans="1:15" s="3" customFormat="1" ht="18" customHeight="1" x14ac:dyDescent="0.2">
      <c r="A56" s="5" t="s">
        <v>78</v>
      </c>
      <c r="B56" s="5" t="s">
        <v>79</v>
      </c>
      <c r="C56" s="6">
        <f>+C57+C59</f>
        <v>0</v>
      </c>
      <c r="D56" s="7">
        <v>0</v>
      </c>
      <c r="E56" s="19">
        <f>E57+E59</f>
        <v>80376</v>
      </c>
      <c r="F56" s="22">
        <f>F57+F59</f>
        <v>40188</v>
      </c>
      <c r="G56" s="18">
        <f>G57</f>
        <v>289212.55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6">
        <f t="shared" si="12"/>
        <v>409776.55</v>
      </c>
    </row>
    <row r="57" spans="1:15" s="3" customFormat="1" ht="18" customHeight="1" x14ac:dyDescent="0.2">
      <c r="A57" s="5" t="s">
        <v>80</v>
      </c>
      <c r="B57" s="5" t="s">
        <v>81</v>
      </c>
      <c r="C57" s="7">
        <v>0</v>
      </c>
      <c r="D57" s="7">
        <v>0</v>
      </c>
      <c r="E57" s="7">
        <v>0</v>
      </c>
      <c r="F57" s="20">
        <v>0</v>
      </c>
      <c r="G57" s="18">
        <f>G58</f>
        <v>289212.55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2"/>
        <v>289212.55</v>
      </c>
    </row>
    <row r="58" spans="1:15" s="3" customFormat="1" ht="18" customHeight="1" x14ac:dyDescent="0.2">
      <c r="A58" s="5" t="s">
        <v>82</v>
      </c>
      <c r="B58" s="5" t="s">
        <v>81</v>
      </c>
      <c r="C58" s="7">
        <v>0</v>
      </c>
      <c r="D58" s="7">
        <v>0</v>
      </c>
      <c r="E58" s="7">
        <v>0</v>
      </c>
      <c r="F58" s="20">
        <v>0</v>
      </c>
      <c r="G58" s="18">
        <v>289212.55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12"/>
        <v>289212.55</v>
      </c>
    </row>
    <row r="59" spans="1:15" s="3" customFormat="1" ht="18" customHeight="1" x14ac:dyDescent="0.2">
      <c r="A59" s="5" t="s">
        <v>83</v>
      </c>
      <c r="B59" s="5" t="s">
        <v>84</v>
      </c>
      <c r="C59" s="6">
        <f>+C60</f>
        <v>0</v>
      </c>
      <c r="D59" s="7">
        <v>0</v>
      </c>
      <c r="E59" s="19">
        <f>E60</f>
        <v>80376</v>
      </c>
      <c r="F59" s="22">
        <f>F60</f>
        <v>40188</v>
      </c>
      <c r="G59" s="20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6">
        <f t="shared" si="12"/>
        <v>120564</v>
      </c>
    </row>
    <row r="60" spans="1:15" s="3" customFormat="1" ht="18" customHeight="1" x14ac:dyDescent="0.2">
      <c r="A60" s="5" t="s">
        <v>85</v>
      </c>
      <c r="B60" s="5" t="s">
        <v>84</v>
      </c>
      <c r="C60" s="6">
        <v>0</v>
      </c>
      <c r="D60" s="7">
        <v>0</v>
      </c>
      <c r="E60" s="19">
        <v>80376</v>
      </c>
      <c r="F60" s="22">
        <v>40188</v>
      </c>
      <c r="G60" s="20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2"/>
        <v>120564</v>
      </c>
    </row>
    <row r="61" spans="1:15" s="3" customFormat="1" ht="28.5" customHeight="1" x14ac:dyDescent="0.2">
      <c r="A61" s="5" t="s">
        <v>86</v>
      </c>
      <c r="B61" s="5" t="s">
        <v>87</v>
      </c>
      <c r="C61" s="7">
        <v>0</v>
      </c>
      <c r="D61" s="7">
        <v>0</v>
      </c>
      <c r="E61" s="7">
        <v>0</v>
      </c>
      <c r="F61" s="22">
        <f>F62</f>
        <v>124810.72</v>
      </c>
      <c r="G61" s="22">
        <f>G62</f>
        <v>41807.480000000003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6">
        <f t="shared" si="12"/>
        <v>166618.20000000001</v>
      </c>
    </row>
    <row r="62" spans="1:15" s="3" customFormat="1" ht="31.5" customHeight="1" x14ac:dyDescent="0.2">
      <c r="A62" s="5" t="s">
        <v>88</v>
      </c>
      <c r="B62" s="5" t="s">
        <v>89</v>
      </c>
      <c r="C62" s="7">
        <v>0</v>
      </c>
      <c r="D62" s="7">
        <v>0</v>
      </c>
      <c r="E62" s="7">
        <v>0</v>
      </c>
      <c r="F62" s="22">
        <f>F64+F65+F66</f>
        <v>124810.72</v>
      </c>
      <c r="G62" s="22">
        <f>G63+G64+G65+G66</f>
        <v>41807.480000000003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6">
        <f t="shared" si="12"/>
        <v>166618.20000000001</v>
      </c>
    </row>
    <row r="63" spans="1:15" s="3" customFormat="1" ht="31.5" customHeight="1" x14ac:dyDescent="0.2">
      <c r="A63" s="5" t="s">
        <v>238</v>
      </c>
      <c r="B63" s="5" t="s">
        <v>239</v>
      </c>
      <c r="C63" s="7">
        <v>0</v>
      </c>
      <c r="D63" s="7">
        <v>0</v>
      </c>
      <c r="E63" s="7">
        <v>0</v>
      </c>
      <c r="F63" s="20">
        <v>0</v>
      </c>
      <c r="G63" s="20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</row>
    <row r="64" spans="1:15" s="3" customFormat="1" ht="30" customHeight="1" x14ac:dyDescent="0.2">
      <c r="A64" s="5" t="s">
        <v>90</v>
      </c>
      <c r="B64" s="5" t="s">
        <v>91</v>
      </c>
      <c r="C64" s="7">
        <v>0</v>
      </c>
      <c r="D64" s="7">
        <v>0</v>
      </c>
      <c r="E64" s="7">
        <v>0</v>
      </c>
      <c r="F64" s="22">
        <v>66669.14</v>
      </c>
      <c r="G64" s="18">
        <v>41807.480000000003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12"/>
        <v>108476.62</v>
      </c>
    </row>
    <row r="65" spans="1:15" s="3" customFormat="1" ht="28.5" customHeight="1" x14ac:dyDescent="0.2">
      <c r="A65" s="5" t="s">
        <v>92</v>
      </c>
      <c r="B65" s="5" t="s">
        <v>93</v>
      </c>
      <c r="C65" s="7">
        <v>0</v>
      </c>
      <c r="D65" s="7">
        <v>0</v>
      </c>
      <c r="E65" s="7">
        <v>0</v>
      </c>
      <c r="F65" s="22">
        <v>22341.58</v>
      </c>
      <c r="G65" s="20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12"/>
        <v>22341.58</v>
      </c>
    </row>
    <row r="66" spans="1:15" s="3" customFormat="1" ht="27.75" customHeight="1" x14ac:dyDescent="0.2">
      <c r="A66" s="5" t="s">
        <v>94</v>
      </c>
      <c r="B66" s="5" t="s">
        <v>95</v>
      </c>
      <c r="C66" s="7">
        <v>0</v>
      </c>
      <c r="D66" s="7">
        <v>0</v>
      </c>
      <c r="E66" s="7">
        <v>0</v>
      </c>
      <c r="F66" s="22">
        <v>35800</v>
      </c>
      <c r="G66" s="20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2"/>
        <v>35800</v>
      </c>
    </row>
    <row r="67" spans="1:15" s="3" customFormat="1" ht="27.75" customHeight="1" x14ac:dyDescent="0.2">
      <c r="A67" s="5" t="s">
        <v>96</v>
      </c>
      <c r="B67" s="5" t="s">
        <v>97</v>
      </c>
      <c r="C67" s="7">
        <v>0</v>
      </c>
      <c r="D67" s="7">
        <v>0</v>
      </c>
      <c r="E67" s="7">
        <v>0</v>
      </c>
      <c r="F67" s="20">
        <v>0</v>
      </c>
      <c r="G67" s="20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2"/>
        <v>0</v>
      </c>
    </row>
    <row r="68" spans="1:15" s="3" customFormat="1" ht="18" customHeight="1" x14ac:dyDescent="0.2">
      <c r="A68" s="5" t="s">
        <v>98</v>
      </c>
      <c r="B68" s="5" t="s">
        <v>99</v>
      </c>
      <c r="C68" s="7">
        <v>0</v>
      </c>
      <c r="D68" s="7">
        <v>0</v>
      </c>
      <c r="E68" s="7">
        <v>0</v>
      </c>
      <c r="F68" s="20">
        <v>0</v>
      </c>
      <c r="G68" s="20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2"/>
        <v>0</v>
      </c>
    </row>
    <row r="69" spans="1:15" s="3" customFormat="1" ht="18" customHeight="1" x14ac:dyDescent="0.2">
      <c r="A69" s="5" t="s">
        <v>100</v>
      </c>
      <c r="B69" s="5" t="s">
        <v>101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12"/>
        <v>0</v>
      </c>
    </row>
    <row r="70" spans="1:15" s="3" customFormat="1" ht="18" customHeight="1" x14ac:dyDescent="0.2">
      <c r="A70" s="5" t="s">
        <v>102</v>
      </c>
      <c r="B70" s="5" t="s">
        <v>103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2"/>
        <v>0</v>
      </c>
    </row>
    <row r="71" spans="1:15" s="3" customFormat="1" ht="18" customHeight="1" x14ac:dyDescent="0.2">
      <c r="A71" s="5" t="s">
        <v>254</v>
      </c>
      <c r="B71" s="5" t="s">
        <v>252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ref="O71" si="13">SUM(C71:N71)</f>
        <v>0</v>
      </c>
    </row>
    <row r="72" spans="1:15" s="3" customFormat="1" ht="18" customHeight="1" x14ac:dyDescent="0.2">
      <c r="A72" s="5" t="s">
        <v>104</v>
      </c>
      <c r="B72" s="5" t="s">
        <v>105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>
        <f t="shared" si="12"/>
        <v>0</v>
      </c>
    </row>
    <row r="73" spans="1:15" s="3" customFormat="1" ht="18" customHeight="1" x14ac:dyDescent="0.2">
      <c r="A73" s="5" t="s">
        <v>253</v>
      </c>
      <c r="B73" s="5" t="s">
        <v>255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si="12"/>
        <v>0</v>
      </c>
    </row>
    <row r="74" spans="1:15" s="3" customFormat="1" ht="18" customHeight="1" x14ac:dyDescent="0.2">
      <c r="A74" s="5" t="s">
        <v>106</v>
      </c>
      <c r="B74" s="5" t="s">
        <v>107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2"/>
        <v>0</v>
      </c>
    </row>
    <row r="75" spans="1:15" s="3" customFormat="1" ht="18" customHeight="1" x14ac:dyDescent="0.2">
      <c r="A75" s="5" t="s">
        <v>108</v>
      </c>
      <c r="B75" s="5" t="s">
        <v>109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2"/>
        <v>0</v>
      </c>
    </row>
    <row r="76" spans="1:15" s="3" customFormat="1" ht="18" customHeight="1" x14ac:dyDescent="0.2">
      <c r="A76" s="5" t="s">
        <v>110</v>
      </c>
      <c r="B76" s="5" t="s">
        <v>109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2"/>
        <v>0</v>
      </c>
    </row>
    <row r="77" spans="1:15" s="3" customFormat="1" ht="18" customHeight="1" x14ac:dyDescent="0.2">
      <c r="A77" s="5" t="s">
        <v>111</v>
      </c>
      <c r="B77" s="5" t="s">
        <v>112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2"/>
        <v>0</v>
      </c>
    </row>
    <row r="78" spans="1:15" s="3" customFormat="1" ht="18" customHeight="1" x14ac:dyDescent="0.2">
      <c r="A78" s="5" t="s">
        <v>113</v>
      </c>
      <c r="B78" s="5" t="s">
        <v>114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2"/>
        <v>0</v>
      </c>
    </row>
    <row r="79" spans="1:15" s="3" customFormat="1" ht="18" customHeight="1" x14ac:dyDescent="0.2">
      <c r="A79" s="14">
        <v>2.2999999999999998</v>
      </c>
      <c r="B79" s="8" t="s">
        <v>235</v>
      </c>
      <c r="C79" s="4">
        <f t="shared" ref="C79:D79" si="14">+C80+C85+C92+C99+C102+C107+C115</f>
        <v>0</v>
      </c>
      <c r="D79" s="4">
        <f t="shared" si="14"/>
        <v>0</v>
      </c>
      <c r="E79" s="4">
        <f t="shared" ref="E79:N79" si="15">+E80+E85+E92+E99+E102+E107+E115</f>
        <v>0</v>
      </c>
      <c r="F79" s="21">
        <f>+F80+F85+F92+F99+F102+F107+F115+F118</f>
        <v>1044345.8400000001</v>
      </c>
      <c r="G79" s="21">
        <f>+G80+G85+G92+G99+G102+G107+G115+G118</f>
        <v>440000</v>
      </c>
      <c r="H79" s="4">
        <f t="shared" si="15"/>
        <v>0</v>
      </c>
      <c r="I79" s="4">
        <f t="shared" si="15"/>
        <v>0</v>
      </c>
      <c r="J79" s="4">
        <f t="shared" si="15"/>
        <v>0</v>
      </c>
      <c r="K79" s="4">
        <f t="shared" si="15"/>
        <v>0</v>
      </c>
      <c r="L79" s="4">
        <f t="shared" si="15"/>
        <v>0</v>
      </c>
      <c r="M79" s="4">
        <f t="shared" si="15"/>
        <v>0</v>
      </c>
      <c r="N79" s="4">
        <f t="shared" si="15"/>
        <v>0</v>
      </c>
      <c r="O79" s="4">
        <f>SUM(C79:N79)</f>
        <v>1484345.84</v>
      </c>
    </row>
    <row r="80" spans="1:15" s="3" customFormat="1" ht="18" customHeight="1" x14ac:dyDescent="0.2">
      <c r="A80" s="5" t="s">
        <v>115</v>
      </c>
      <c r="B80" s="5" t="s">
        <v>116</v>
      </c>
      <c r="C80" s="7">
        <v>0</v>
      </c>
      <c r="D80" s="7">
        <v>0</v>
      </c>
      <c r="E80" s="7">
        <v>0</v>
      </c>
      <c r="F80" s="22">
        <f>F81+F83</f>
        <v>109510.32</v>
      </c>
      <c r="G80" s="20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2"/>
        <v>109510.32</v>
      </c>
    </row>
    <row r="81" spans="1:15" s="3" customFormat="1" ht="18" customHeight="1" x14ac:dyDescent="0.2">
      <c r="A81" s="5" t="s">
        <v>117</v>
      </c>
      <c r="B81" s="5" t="s">
        <v>118</v>
      </c>
      <c r="C81" s="7">
        <v>0</v>
      </c>
      <c r="D81" s="7">
        <v>0</v>
      </c>
      <c r="E81" s="7">
        <v>0</v>
      </c>
      <c r="F81" s="22">
        <f>+F82</f>
        <v>81308.320000000007</v>
      </c>
      <c r="G81" s="20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12"/>
        <v>81308.320000000007</v>
      </c>
    </row>
    <row r="82" spans="1:15" s="3" customFormat="1" ht="18" customHeight="1" x14ac:dyDescent="0.2">
      <c r="A82" s="5" t="s">
        <v>119</v>
      </c>
      <c r="B82" s="5" t="s">
        <v>118</v>
      </c>
      <c r="C82" s="7">
        <v>0</v>
      </c>
      <c r="D82" s="7">
        <v>0</v>
      </c>
      <c r="E82" s="7">
        <v>0</v>
      </c>
      <c r="F82" s="22">
        <v>81308.320000000007</v>
      </c>
      <c r="G82" s="20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12"/>
        <v>81308.320000000007</v>
      </c>
    </row>
    <row r="83" spans="1:15" s="3" customFormat="1" ht="18" customHeight="1" x14ac:dyDescent="0.2">
      <c r="A83" s="5" t="s">
        <v>120</v>
      </c>
      <c r="B83" s="5" t="s">
        <v>121</v>
      </c>
      <c r="C83" s="7">
        <v>0</v>
      </c>
      <c r="D83" s="7">
        <v>0</v>
      </c>
      <c r="E83" s="7">
        <v>0</v>
      </c>
      <c r="F83" s="22">
        <f>F84</f>
        <v>28202</v>
      </c>
      <c r="G83" s="20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12"/>
        <v>28202</v>
      </c>
    </row>
    <row r="84" spans="1:15" s="3" customFormat="1" ht="18" customHeight="1" x14ac:dyDescent="0.2">
      <c r="A84" s="5" t="s">
        <v>122</v>
      </c>
      <c r="B84" s="5" t="s">
        <v>123</v>
      </c>
      <c r="C84" s="7">
        <v>0</v>
      </c>
      <c r="D84" s="7">
        <v>0</v>
      </c>
      <c r="E84" s="7">
        <v>0</v>
      </c>
      <c r="F84" s="22">
        <v>28202</v>
      </c>
      <c r="G84" s="20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12"/>
        <v>28202</v>
      </c>
    </row>
    <row r="85" spans="1:15" s="3" customFormat="1" ht="18" customHeight="1" x14ac:dyDescent="0.2">
      <c r="A85" s="5" t="s">
        <v>124</v>
      </c>
      <c r="B85" s="5" t="s">
        <v>125</v>
      </c>
      <c r="C85" s="7">
        <v>0</v>
      </c>
      <c r="D85" s="7">
        <v>0</v>
      </c>
      <c r="E85" s="7">
        <v>0</v>
      </c>
      <c r="F85" s="20">
        <v>0</v>
      </c>
      <c r="G85" s="20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2"/>
        <v>0</v>
      </c>
    </row>
    <row r="86" spans="1:15" s="3" customFormat="1" ht="18" customHeight="1" x14ac:dyDescent="0.2">
      <c r="A86" s="5" t="s">
        <v>126</v>
      </c>
      <c r="B86" s="5" t="s">
        <v>127</v>
      </c>
      <c r="C86" s="7">
        <v>0</v>
      </c>
      <c r="D86" s="7">
        <v>0</v>
      </c>
      <c r="E86" s="7">
        <v>0</v>
      </c>
      <c r="F86" s="20">
        <v>0</v>
      </c>
      <c r="G86" s="20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2"/>
        <v>0</v>
      </c>
    </row>
    <row r="87" spans="1:15" s="3" customFormat="1" ht="18" customHeight="1" x14ac:dyDescent="0.2">
      <c r="A87" s="5" t="s">
        <v>128</v>
      </c>
      <c r="B87" s="5" t="s">
        <v>127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2"/>
        <v>0</v>
      </c>
    </row>
    <row r="88" spans="1:15" s="3" customFormat="1" ht="18" customHeight="1" x14ac:dyDescent="0.2">
      <c r="A88" s="5" t="s">
        <v>129</v>
      </c>
      <c r="B88" s="5" t="s">
        <v>130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2"/>
        <v>0</v>
      </c>
    </row>
    <row r="89" spans="1:15" s="3" customFormat="1" ht="18" customHeight="1" x14ac:dyDescent="0.2">
      <c r="A89" s="5" t="s">
        <v>233</v>
      </c>
      <c r="B89" s="5" t="s">
        <v>130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2"/>
        <v>0</v>
      </c>
    </row>
    <row r="90" spans="1:15" s="3" customFormat="1" ht="18" customHeight="1" x14ac:dyDescent="0.2">
      <c r="A90" s="5" t="s">
        <v>234</v>
      </c>
      <c r="B90" s="5" t="s">
        <v>132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2"/>
        <v>0</v>
      </c>
    </row>
    <row r="91" spans="1:15" s="3" customFormat="1" ht="18" customHeight="1" x14ac:dyDescent="0.2">
      <c r="A91" s="5" t="s">
        <v>131</v>
      </c>
      <c r="B91" s="5" t="s">
        <v>132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2"/>
        <v>0</v>
      </c>
    </row>
    <row r="92" spans="1:15" s="3" customFormat="1" ht="18" customHeight="1" x14ac:dyDescent="0.2">
      <c r="A92" s="5" t="s">
        <v>133</v>
      </c>
      <c r="B92" s="5" t="s">
        <v>134</v>
      </c>
      <c r="C92" s="7">
        <v>0</v>
      </c>
      <c r="D92" s="7">
        <v>0</v>
      </c>
      <c r="E92" s="7">
        <v>0</v>
      </c>
      <c r="F92" s="22">
        <f>F93+F95+F97</f>
        <v>27376</v>
      </c>
      <c r="G92" s="20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2"/>
        <v>27376</v>
      </c>
    </row>
    <row r="93" spans="1:15" s="3" customFormat="1" ht="18" customHeight="1" x14ac:dyDescent="0.2">
      <c r="A93" s="5" t="s">
        <v>135</v>
      </c>
      <c r="B93" s="5" t="s">
        <v>136</v>
      </c>
      <c r="C93" s="7">
        <v>0</v>
      </c>
      <c r="D93" s="7">
        <v>0</v>
      </c>
      <c r="E93" s="7">
        <v>0</v>
      </c>
      <c r="F93" s="22">
        <f>F94</f>
        <v>27376</v>
      </c>
      <c r="G93" s="20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2"/>
        <v>27376</v>
      </c>
    </row>
    <row r="94" spans="1:15" s="3" customFormat="1" ht="18" customHeight="1" x14ac:dyDescent="0.2">
      <c r="A94" s="5" t="s">
        <v>137</v>
      </c>
      <c r="B94" s="5" t="s">
        <v>136</v>
      </c>
      <c r="C94" s="7">
        <v>0</v>
      </c>
      <c r="D94" s="7">
        <v>0</v>
      </c>
      <c r="E94" s="7">
        <v>0</v>
      </c>
      <c r="F94" s="22">
        <v>27376</v>
      </c>
      <c r="G94" s="20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12"/>
        <v>27376</v>
      </c>
    </row>
    <row r="95" spans="1:15" s="3" customFormat="1" ht="18" customHeight="1" x14ac:dyDescent="0.2">
      <c r="A95" s="5" t="s">
        <v>138</v>
      </c>
      <c r="B95" s="5" t="s">
        <v>139</v>
      </c>
      <c r="C95" s="7">
        <v>0</v>
      </c>
      <c r="D95" s="7">
        <v>0</v>
      </c>
      <c r="E95" s="7">
        <v>0</v>
      </c>
      <c r="F95" s="20">
        <v>0</v>
      </c>
      <c r="G95" s="20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12"/>
        <v>0</v>
      </c>
    </row>
    <row r="96" spans="1:15" s="3" customFormat="1" ht="18" customHeight="1" x14ac:dyDescent="0.2">
      <c r="A96" s="5" t="s">
        <v>140</v>
      </c>
      <c r="B96" s="5" t="s">
        <v>139</v>
      </c>
      <c r="C96" s="7">
        <v>0</v>
      </c>
      <c r="D96" s="7">
        <v>0</v>
      </c>
      <c r="E96" s="7">
        <v>0</v>
      </c>
      <c r="F96" s="20">
        <v>0</v>
      </c>
      <c r="G96" s="20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ref="O96:O143" si="16">SUM(C96:N96)</f>
        <v>0</v>
      </c>
    </row>
    <row r="97" spans="1:15" s="3" customFormat="1" ht="18" customHeight="1" x14ac:dyDescent="0.2">
      <c r="A97" s="5" t="s">
        <v>141</v>
      </c>
      <c r="B97" s="5" t="s">
        <v>142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16"/>
        <v>0</v>
      </c>
    </row>
    <row r="98" spans="1:15" s="3" customFormat="1" ht="18" customHeight="1" x14ac:dyDescent="0.2">
      <c r="A98" s="5" t="s">
        <v>143</v>
      </c>
      <c r="B98" s="5" t="s">
        <v>142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16"/>
        <v>0</v>
      </c>
    </row>
    <row r="99" spans="1:15" s="3" customFormat="1" ht="18" customHeight="1" x14ac:dyDescent="0.2">
      <c r="A99" s="5" t="s">
        <v>144</v>
      </c>
      <c r="B99" s="5" t="s">
        <v>145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16"/>
        <v>0</v>
      </c>
    </row>
    <row r="100" spans="1:15" s="3" customFormat="1" ht="18" customHeight="1" x14ac:dyDescent="0.2">
      <c r="A100" s="5" t="s">
        <v>146</v>
      </c>
      <c r="B100" s="5" t="s">
        <v>147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16"/>
        <v>0</v>
      </c>
    </row>
    <row r="101" spans="1:15" s="3" customFormat="1" ht="18" customHeight="1" x14ac:dyDescent="0.2">
      <c r="A101" s="5" t="s">
        <v>148</v>
      </c>
      <c r="B101" s="5" t="s">
        <v>147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16"/>
        <v>0</v>
      </c>
    </row>
    <row r="102" spans="1:15" s="3" customFormat="1" ht="30" customHeight="1" x14ac:dyDescent="0.2">
      <c r="A102" s="5" t="s">
        <v>149</v>
      </c>
      <c r="B102" s="5" t="s">
        <v>150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16"/>
        <v>0</v>
      </c>
    </row>
    <row r="103" spans="1:15" s="3" customFormat="1" ht="18" customHeight="1" x14ac:dyDescent="0.2">
      <c r="A103" s="5" t="s">
        <v>151</v>
      </c>
      <c r="B103" s="5" t="s">
        <v>152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16"/>
        <v>0</v>
      </c>
    </row>
    <row r="104" spans="1:15" s="3" customFormat="1" ht="18" customHeight="1" x14ac:dyDescent="0.2">
      <c r="A104" s="5" t="s">
        <v>153</v>
      </c>
      <c r="B104" s="5" t="s">
        <v>154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16"/>
        <v>0</v>
      </c>
    </row>
    <row r="105" spans="1:15" s="3" customFormat="1" ht="18" customHeight="1" x14ac:dyDescent="0.2">
      <c r="A105" s="5" t="s">
        <v>240</v>
      </c>
      <c r="B105" s="5" t="s">
        <v>241</v>
      </c>
      <c r="C105" s="7">
        <v>0</v>
      </c>
      <c r="D105" s="6">
        <v>0</v>
      </c>
      <c r="E105" s="6">
        <v>0</v>
      </c>
      <c r="F105" s="18">
        <v>0</v>
      </c>
      <c r="G105" s="18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f t="shared" si="16"/>
        <v>0</v>
      </c>
    </row>
    <row r="106" spans="1:15" s="3" customFormat="1" ht="18" customHeight="1" x14ac:dyDescent="0.2">
      <c r="A106" s="5" t="s">
        <v>242</v>
      </c>
      <c r="B106" s="5" t="s">
        <v>243</v>
      </c>
      <c r="C106" s="7">
        <v>0</v>
      </c>
      <c r="D106" s="6">
        <v>0</v>
      </c>
      <c r="E106" s="6">
        <v>0</v>
      </c>
      <c r="F106" s="18">
        <v>0</v>
      </c>
      <c r="G106" s="18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f t="shared" si="16"/>
        <v>0</v>
      </c>
    </row>
    <row r="107" spans="1:15" s="3" customFormat="1" ht="31.5" customHeight="1" x14ac:dyDescent="0.2">
      <c r="A107" s="5" t="s">
        <v>155</v>
      </c>
      <c r="B107" s="5" t="s">
        <v>156</v>
      </c>
      <c r="C107" s="7">
        <v>0</v>
      </c>
      <c r="D107" s="7">
        <v>0</v>
      </c>
      <c r="E107" s="7">
        <v>0</v>
      </c>
      <c r="F107" s="22">
        <f>F108</f>
        <v>876500</v>
      </c>
      <c r="G107" s="23">
        <f>G108</f>
        <v>440000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16"/>
        <v>1316500</v>
      </c>
    </row>
    <row r="108" spans="1:15" s="3" customFormat="1" ht="18" customHeight="1" x14ac:dyDescent="0.2">
      <c r="A108" s="5" t="s">
        <v>157</v>
      </c>
      <c r="B108" s="5" t="s">
        <v>158</v>
      </c>
      <c r="C108" s="7">
        <v>0</v>
      </c>
      <c r="D108" s="7">
        <v>0</v>
      </c>
      <c r="E108" s="7">
        <v>0</v>
      </c>
      <c r="F108" s="22">
        <f>F109</f>
        <v>876500</v>
      </c>
      <c r="G108" s="23">
        <f>G109</f>
        <v>440000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16"/>
        <v>1316500</v>
      </c>
    </row>
    <row r="109" spans="1:15" s="3" customFormat="1" ht="18" customHeight="1" x14ac:dyDescent="0.2">
      <c r="A109" s="5" t="s">
        <v>159</v>
      </c>
      <c r="B109" s="5" t="s">
        <v>160</v>
      </c>
      <c r="C109" s="7">
        <v>0</v>
      </c>
      <c r="D109" s="7">
        <v>0</v>
      </c>
      <c r="E109" s="7">
        <v>0</v>
      </c>
      <c r="F109" s="22">
        <v>876500</v>
      </c>
      <c r="G109" s="22">
        <v>440000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16"/>
        <v>1316500</v>
      </c>
    </row>
    <row r="110" spans="1:15" s="3" customFormat="1" ht="18" customHeight="1" x14ac:dyDescent="0.2">
      <c r="A110" s="5" t="s">
        <v>161</v>
      </c>
      <c r="B110" s="5" t="s">
        <v>162</v>
      </c>
      <c r="C110" s="7">
        <v>0</v>
      </c>
      <c r="D110" s="7">
        <v>0</v>
      </c>
      <c r="E110" s="7">
        <v>0</v>
      </c>
      <c r="F110" s="20">
        <v>0</v>
      </c>
      <c r="G110" s="20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16"/>
        <v>0</v>
      </c>
    </row>
    <row r="111" spans="1:15" s="3" customFormat="1" ht="18" customHeight="1" x14ac:dyDescent="0.2">
      <c r="A111" s="5" t="s">
        <v>163</v>
      </c>
      <c r="B111" s="5" t="s">
        <v>164</v>
      </c>
      <c r="C111" s="7">
        <v>0</v>
      </c>
      <c r="D111" s="7">
        <v>0</v>
      </c>
      <c r="E111" s="7">
        <v>0</v>
      </c>
      <c r="F111" s="20">
        <v>0</v>
      </c>
      <c r="G111" s="20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16"/>
        <v>0</v>
      </c>
    </row>
    <row r="112" spans="1:15" s="3" customFormat="1" ht="18" customHeight="1" x14ac:dyDescent="0.2">
      <c r="A112" s="5" t="s">
        <v>165</v>
      </c>
      <c r="B112" s="5" t="s">
        <v>166</v>
      </c>
      <c r="C112" s="7">
        <v>0</v>
      </c>
      <c r="D112" s="7">
        <v>0</v>
      </c>
      <c r="E112" s="7">
        <v>0</v>
      </c>
      <c r="F112" s="20">
        <v>0</v>
      </c>
      <c r="G112" s="20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16"/>
        <v>0</v>
      </c>
    </row>
    <row r="113" spans="1:16" s="3" customFormat="1" ht="28.5" customHeight="1" x14ac:dyDescent="0.2">
      <c r="A113" s="5" t="s">
        <v>167</v>
      </c>
      <c r="B113" s="5" t="s">
        <v>168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16"/>
        <v>0</v>
      </c>
    </row>
    <row r="114" spans="1:16" s="3" customFormat="1" ht="18" customHeight="1" x14ac:dyDescent="0.2">
      <c r="A114" s="5" t="s">
        <v>169</v>
      </c>
      <c r="B114" s="5" t="s">
        <v>170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16"/>
        <v>0</v>
      </c>
    </row>
    <row r="115" spans="1:16" s="3" customFormat="1" ht="18" customHeight="1" x14ac:dyDescent="0.2">
      <c r="A115" s="5" t="s">
        <v>171</v>
      </c>
      <c r="B115" s="5" t="s">
        <v>172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>SUM(C115:N115)</f>
        <v>0</v>
      </c>
      <c r="P115" s="10"/>
    </row>
    <row r="116" spans="1:16" s="3" customFormat="1" ht="18" customHeight="1" x14ac:dyDescent="0.2">
      <c r="A116" s="5" t="s">
        <v>173</v>
      </c>
      <c r="B116" s="5" t="s">
        <v>174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16"/>
        <v>0</v>
      </c>
    </row>
    <row r="117" spans="1:16" s="3" customFormat="1" ht="18" customHeight="1" x14ac:dyDescent="0.2">
      <c r="A117" s="5" t="s">
        <v>175</v>
      </c>
      <c r="B117" s="5" t="s">
        <v>174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16"/>
        <v>0</v>
      </c>
    </row>
    <row r="118" spans="1:16" s="3" customFormat="1" ht="35.25" customHeight="1" x14ac:dyDescent="0.2">
      <c r="A118" s="5" t="s">
        <v>176</v>
      </c>
      <c r="B118" s="5" t="s">
        <v>177</v>
      </c>
      <c r="C118" s="7">
        <v>0</v>
      </c>
      <c r="D118" s="7">
        <v>0</v>
      </c>
      <c r="E118" s="7">
        <v>0</v>
      </c>
      <c r="F118" s="22">
        <f>F119+F120</f>
        <v>30959.52</v>
      </c>
      <c r="G118" s="20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16"/>
        <v>30959.52</v>
      </c>
    </row>
    <row r="119" spans="1:16" s="3" customFormat="1" ht="18" customHeight="1" x14ac:dyDescent="0.2">
      <c r="A119" s="5" t="s">
        <v>178</v>
      </c>
      <c r="B119" s="5" t="s">
        <v>179</v>
      </c>
      <c r="C119" s="7">
        <v>0</v>
      </c>
      <c r="D119" s="7">
        <v>0</v>
      </c>
      <c r="E119" s="7">
        <v>0</v>
      </c>
      <c r="F119" s="22">
        <v>30092.22</v>
      </c>
      <c r="G119" s="20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16"/>
        <v>30092.22</v>
      </c>
    </row>
    <row r="120" spans="1:16" s="3" customFormat="1" ht="18" customHeight="1" x14ac:dyDescent="0.2">
      <c r="A120" s="5" t="s">
        <v>180</v>
      </c>
      <c r="B120" s="5" t="s">
        <v>181</v>
      </c>
      <c r="C120" s="7">
        <v>0</v>
      </c>
      <c r="D120" s="7">
        <v>0</v>
      </c>
      <c r="E120" s="7">
        <v>0</v>
      </c>
      <c r="F120" s="20">
        <v>867.3</v>
      </c>
      <c r="G120" s="20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16"/>
        <v>867.3</v>
      </c>
    </row>
    <row r="121" spans="1:16" s="3" customFormat="1" ht="18" customHeight="1" x14ac:dyDescent="0.2">
      <c r="A121" s="5" t="s">
        <v>182</v>
      </c>
      <c r="B121" s="5" t="s">
        <v>183</v>
      </c>
      <c r="C121" s="7">
        <v>0</v>
      </c>
      <c r="D121" s="7">
        <v>0</v>
      </c>
      <c r="E121" s="7">
        <v>0</v>
      </c>
      <c r="F121" s="20">
        <v>0</v>
      </c>
      <c r="G121" s="20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16"/>
        <v>0</v>
      </c>
    </row>
    <row r="122" spans="1:16" s="3" customFormat="1" ht="18" customHeight="1" x14ac:dyDescent="0.2">
      <c r="A122" s="5" t="s">
        <v>184</v>
      </c>
      <c r="B122" s="5" t="s">
        <v>183</v>
      </c>
      <c r="C122" s="7">
        <v>0</v>
      </c>
      <c r="D122" s="7">
        <v>0</v>
      </c>
      <c r="E122" s="7">
        <v>0</v>
      </c>
      <c r="F122" s="20">
        <v>0</v>
      </c>
      <c r="G122" s="20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16"/>
        <v>0</v>
      </c>
    </row>
    <row r="123" spans="1:16" s="3" customFormat="1" ht="18" customHeight="1" x14ac:dyDescent="0.2">
      <c r="A123" s="5" t="s">
        <v>244</v>
      </c>
      <c r="B123" s="5" t="s">
        <v>245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ref="O123:O124" si="17">SUM(C123:N123)</f>
        <v>0</v>
      </c>
    </row>
    <row r="124" spans="1:16" s="3" customFormat="1" ht="18" customHeight="1" x14ac:dyDescent="0.2">
      <c r="A124" s="5" t="s">
        <v>246</v>
      </c>
      <c r="B124" s="5" t="s">
        <v>247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17"/>
        <v>0</v>
      </c>
    </row>
    <row r="125" spans="1:16" s="3" customFormat="1" ht="31.5" customHeight="1" x14ac:dyDescent="0.2">
      <c r="A125" s="5" t="s">
        <v>185</v>
      </c>
      <c r="B125" s="5" t="s">
        <v>186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16"/>
        <v>0</v>
      </c>
    </row>
    <row r="126" spans="1:16" s="3" customFormat="1" ht="18" customHeight="1" x14ac:dyDescent="0.2">
      <c r="A126" s="5" t="s">
        <v>248</v>
      </c>
      <c r="B126" s="5" t="s">
        <v>249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ref="O126" si="18">SUM(C126:N126)</f>
        <v>0</v>
      </c>
    </row>
    <row r="127" spans="1:16" s="3" customFormat="1" ht="18" customHeight="1" x14ac:dyDescent="0.2">
      <c r="A127" s="5" t="s">
        <v>187</v>
      </c>
      <c r="B127" s="5" t="s">
        <v>188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16"/>
        <v>0</v>
      </c>
    </row>
    <row r="128" spans="1:16" s="3" customFormat="1" ht="18" customHeight="1" x14ac:dyDescent="0.2">
      <c r="A128" s="14">
        <v>2.6</v>
      </c>
      <c r="B128" s="8" t="s">
        <v>189</v>
      </c>
      <c r="C128" s="4">
        <f t="shared" ref="C128:D128" si="19">+C129+C136+C141</f>
        <v>0</v>
      </c>
      <c r="D128" s="4">
        <f t="shared" si="19"/>
        <v>0</v>
      </c>
      <c r="E128" s="4">
        <f t="shared" ref="E128:N128" si="20">+E129+E136+E141</f>
        <v>0</v>
      </c>
      <c r="F128" s="21">
        <f t="shared" ref="F128:G128" si="21">+F129+F136+F141</f>
        <v>0</v>
      </c>
      <c r="G128" s="21">
        <f t="shared" si="21"/>
        <v>0</v>
      </c>
      <c r="H128" s="4">
        <f t="shared" si="20"/>
        <v>0</v>
      </c>
      <c r="I128" s="4">
        <f t="shared" si="20"/>
        <v>0</v>
      </c>
      <c r="J128" s="4">
        <f t="shared" si="20"/>
        <v>0</v>
      </c>
      <c r="K128" s="4">
        <f t="shared" si="20"/>
        <v>0</v>
      </c>
      <c r="L128" s="4">
        <f t="shared" si="20"/>
        <v>0</v>
      </c>
      <c r="M128" s="4">
        <f t="shared" si="20"/>
        <v>0</v>
      </c>
      <c r="N128" s="4">
        <f t="shared" si="20"/>
        <v>0</v>
      </c>
      <c r="O128" s="4">
        <f>SUM(C128:N128)</f>
        <v>0</v>
      </c>
    </row>
    <row r="129" spans="1:15" s="3" customFormat="1" ht="18" customHeight="1" x14ac:dyDescent="0.2">
      <c r="A129" s="5" t="s">
        <v>190</v>
      </c>
      <c r="B129" s="5" t="s">
        <v>191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16"/>
        <v>0</v>
      </c>
    </row>
    <row r="130" spans="1:15" s="3" customFormat="1" ht="18" customHeight="1" x14ac:dyDescent="0.2">
      <c r="A130" s="5" t="s">
        <v>192</v>
      </c>
      <c r="B130" s="5" t="s">
        <v>193</v>
      </c>
      <c r="C130" s="7">
        <v>0</v>
      </c>
      <c r="D130" s="7">
        <v>0</v>
      </c>
      <c r="E130" s="7">
        <v>0</v>
      </c>
      <c r="F130" s="20">
        <v>0</v>
      </c>
      <c r="G130" s="20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16"/>
        <v>0</v>
      </c>
    </row>
    <row r="131" spans="1:15" s="3" customFormat="1" ht="18" customHeight="1" x14ac:dyDescent="0.2">
      <c r="A131" s="5" t="s">
        <v>194</v>
      </c>
      <c r="B131" s="5" t="s">
        <v>193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16"/>
        <v>0</v>
      </c>
    </row>
    <row r="132" spans="1:15" s="3" customFormat="1" ht="29.25" customHeight="1" x14ac:dyDescent="0.2">
      <c r="A132" s="5" t="s">
        <v>195</v>
      </c>
      <c r="B132" s="5" t="s">
        <v>196</v>
      </c>
      <c r="C132" s="7">
        <v>0</v>
      </c>
      <c r="D132" s="7">
        <v>0</v>
      </c>
      <c r="E132" s="7">
        <v>0</v>
      </c>
      <c r="F132" s="20">
        <v>0</v>
      </c>
      <c r="G132" s="20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16"/>
        <v>0</v>
      </c>
    </row>
    <row r="133" spans="1:15" s="3" customFormat="1" ht="27.75" customHeight="1" x14ac:dyDescent="0.2">
      <c r="A133" s="5" t="s">
        <v>197</v>
      </c>
      <c r="B133" s="5" t="s">
        <v>196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16"/>
        <v>0</v>
      </c>
    </row>
    <row r="134" spans="1:15" s="3" customFormat="1" ht="18" customHeight="1" x14ac:dyDescent="0.2">
      <c r="A134" s="5" t="s">
        <v>198</v>
      </c>
      <c r="B134" s="5" t="s">
        <v>199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16"/>
        <v>0</v>
      </c>
    </row>
    <row r="135" spans="1:15" s="3" customFormat="1" ht="18" customHeight="1" x14ac:dyDescent="0.2">
      <c r="A135" s="5" t="s">
        <v>200</v>
      </c>
      <c r="B135" s="5" t="s">
        <v>199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16"/>
        <v>0</v>
      </c>
    </row>
    <row r="136" spans="1:15" s="3" customFormat="1" ht="18" customHeight="1" x14ac:dyDescent="0.2">
      <c r="A136" s="5" t="s">
        <v>201</v>
      </c>
      <c r="B136" s="5" t="s">
        <v>202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16"/>
        <v>0</v>
      </c>
    </row>
    <row r="137" spans="1:15" s="3" customFormat="1" ht="18" customHeight="1" x14ac:dyDescent="0.2">
      <c r="A137" s="5" t="s">
        <v>203</v>
      </c>
      <c r="B137" s="5" t="s">
        <v>204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16"/>
        <v>0</v>
      </c>
    </row>
    <row r="138" spans="1:15" s="3" customFormat="1" ht="18" customHeight="1" x14ac:dyDescent="0.2">
      <c r="A138" s="5" t="s">
        <v>205</v>
      </c>
      <c r="B138" s="5" t="s">
        <v>206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16"/>
        <v>0</v>
      </c>
    </row>
    <row r="139" spans="1:15" s="3" customFormat="1" ht="18" customHeight="1" x14ac:dyDescent="0.2">
      <c r="A139" s="5" t="s">
        <v>207</v>
      </c>
      <c r="B139" s="5" t="s">
        <v>208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16"/>
        <v>0</v>
      </c>
    </row>
    <row r="140" spans="1:15" s="3" customFormat="1" ht="18" customHeight="1" x14ac:dyDescent="0.2">
      <c r="A140" s="5" t="s">
        <v>209</v>
      </c>
      <c r="B140" s="5" t="s">
        <v>208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16"/>
        <v>0</v>
      </c>
    </row>
    <row r="141" spans="1:15" s="3" customFormat="1" ht="18" customHeight="1" x14ac:dyDescent="0.2">
      <c r="A141" s="5" t="s">
        <v>210</v>
      </c>
      <c r="B141" s="5" t="s">
        <v>211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16"/>
        <v>0</v>
      </c>
    </row>
    <row r="142" spans="1:15" s="3" customFormat="1" ht="18" customHeight="1" x14ac:dyDescent="0.2">
      <c r="A142" s="5" t="s">
        <v>212</v>
      </c>
      <c r="B142" s="5" t="s">
        <v>213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16"/>
        <v>0</v>
      </c>
    </row>
    <row r="143" spans="1:15" s="3" customFormat="1" ht="18" customHeight="1" x14ac:dyDescent="0.2">
      <c r="A143" s="5" t="s">
        <v>214</v>
      </c>
      <c r="B143" s="5" t="s">
        <v>215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16"/>
        <v>0</v>
      </c>
    </row>
    <row r="144" spans="1: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">
      <c r="A145" s="1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7"/>
      <c r="N145" s="15"/>
      <c r="O145" s="15"/>
    </row>
    <row r="146" spans="1:15" ht="270" customHeight="1" x14ac:dyDescent="0.2">
      <c r="A146" s="26" t="s">
        <v>258</v>
      </c>
      <c r="B146" s="27"/>
      <c r="C146" s="27"/>
      <c r="D146" s="27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</sheetData>
  <mergeCells count="5">
    <mergeCell ref="A7:B7"/>
    <mergeCell ref="A146:D146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OCABID</cp:lastModifiedBy>
  <cp:lastPrinted>2024-11-11T18:20:07Z</cp:lastPrinted>
  <dcterms:created xsi:type="dcterms:W3CDTF">2024-10-24T15:36:44Z</dcterms:created>
  <dcterms:modified xsi:type="dcterms:W3CDTF">2025-06-11T17:26:41Z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