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viana\Administrativo\PRESUPUESTO\Transparencia\2025\07. Julio\"/>
    </mc:Choice>
  </mc:AlternateContent>
  <xr:revisionPtr revIDLastSave="0" documentId="13_ncr:1_{51C64778-D59F-47A8-B2C4-571D1BE90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1'!$1:$8</definedName>
  </definedNames>
  <calcPr calcId="181029"/>
</workbook>
</file>

<file path=xl/calcChain.xml><?xml version="1.0" encoding="utf-8"?>
<calcChain xmlns="http://schemas.openxmlformats.org/spreadsheetml/2006/main">
  <c r="I9" i="1" l="1"/>
  <c r="I116" i="1"/>
  <c r="I115" i="1" s="1"/>
  <c r="I79" i="1" s="1"/>
  <c r="I35" i="1"/>
  <c r="I129" i="1"/>
  <c r="I128" i="1"/>
  <c r="I92" i="1"/>
  <c r="I95" i="1"/>
  <c r="I56" i="1"/>
  <c r="I28" i="1"/>
  <c r="I21" i="1"/>
  <c r="I20" i="1"/>
  <c r="I123" i="1"/>
  <c r="I134" i="1"/>
  <c r="I118" i="1"/>
  <c r="I107" i="1"/>
  <c r="I108" i="1"/>
  <c r="I111" i="1"/>
  <c r="I67" i="1"/>
  <c r="I70" i="1"/>
  <c r="I62" i="1"/>
  <c r="I61" i="1" s="1"/>
  <c r="I59" i="1"/>
  <c r="H59" i="1"/>
  <c r="H56" i="1" s="1"/>
  <c r="I41" i="1"/>
  <c r="I36" i="1" s="1"/>
  <c r="I39" i="1"/>
  <c r="I37" i="1"/>
  <c r="I33" i="1"/>
  <c r="I31" i="1"/>
  <c r="I29" i="1"/>
  <c r="I13" i="1"/>
  <c r="I11" i="1"/>
  <c r="I10" i="1"/>
  <c r="H9" i="1"/>
  <c r="H118" i="1"/>
  <c r="H80" i="1"/>
  <c r="H81" i="1"/>
  <c r="H50" i="1"/>
  <c r="H51" i="1"/>
  <c r="H45" i="1"/>
  <c r="H41" i="1"/>
  <c r="H11" i="1"/>
  <c r="G11" i="1"/>
  <c r="G10" i="1" s="1"/>
  <c r="H128" i="1"/>
  <c r="H108" i="1"/>
  <c r="H107" i="1" s="1"/>
  <c r="H57" i="1"/>
  <c r="H43" i="1"/>
  <c r="H39" i="1"/>
  <c r="H37" i="1"/>
  <c r="H36" i="1"/>
  <c r="H33" i="1"/>
  <c r="H31" i="1"/>
  <c r="H29" i="1"/>
  <c r="H21" i="1"/>
  <c r="H20" i="1" s="1"/>
  <c r="H17" i="1"/>
  <c r="H15" i="1"/>
  <c r="H13" i="1"/>
  <c r="G17" i="1"/>
  <c r="G56" i="1"/>
  <c r="G107" i="1"/>
  <c r="G108" i="1"/>
  <c r="G62" i="1"/>
  <c r="G61" i="1" s="1"/>
  <c r="G57" i="1"/>
  <c r="G36" i="1"/>
  <c r="G37" i="1"/>
  <c r="G39" i="1"/>
  <c r="G33" i="1"/>
  <c r="G31" i="1"/>
  <c r="G28" i="1" s="1"/>
  <c r="G29" i="1"/>
  <c r="G20" i="1"/>
  <c r="G21" i="1"/>
  <c r="G13" i="1"/>
  <c r="G128" i="1"/>
  <c r="G43" i="1"/>
  <c r="G15" i="1"/>
  <c r="H79" i="1" l="1"/>
  <c r="H35" i="1"/>
  <c r="H8" i="1" s="1"/>
  <c r="H28" i="1"/>
  <c r="H10" i="1"/>
  <c r="G79" i="1"/>
  <c r="G9" i="1"/>
  <c r="G35" i="1"/>
  <c r="G8" i="1" l="1"/>
  <c r="F62" i="1"/>
  <c r="F20" i="1" l="1"/>
  <c r="F31" i="1"/>
  <c r="F118" i="1"/>
  <c r="F108" i="1"/>
  <c r="F107" i="1" s="1"/>
  <c r="F92" i="1"/>
  <c r="F93" i="1"/>
  <c r="F83" i="1"/>
  <c r="F61" i="1"/>
  <c r="F21" i="1"/>
  <c r="F13" i="1"/>
  <c r="F81" i="1"/>
  <c r="F80" i="1" s="1"/>
  <c r="F79" i="1" s="1"/>
  <c r="F11" i="1"/>
  <c r="F128" i="1"/>
  <c r="F59" i="1"/>
  <c r="F56" i="1" s="1"/>
  <c r="F43" i="1"/>
  <c r="F41" i="1"/>
  <c r="F39" i="1"/>
  <c r="F37" i="1"/>
  <c r="F33" i="1"/>
  <c r="F29" i="1"/>
  <c r="F15" i="1"/>
  <c r="F10" i="1" s="1"/>
  <c r="F28" i="1" l="1"/>
  <c r="F9" i="1" s="1"/>
  <c r="F8" i="1" s="1"/>
  <c r="F36" i="1"/>
  <c r="F35" i="1" s="1"/>
  <c r="E59" i="1"/>
  <c r="E56" i="1" s="1"/>
  <c r="E45" i="1"/>
  <c r="E43" i="1"/>
  <c r="E41" i="1"/>
  <c r="E39" i="1"/>
  <c r="E37" i="1"/>
  <c r="E21" i="1"/>
  <c r="E20" i="1" s="1"/>
  <c r="E33" i="1"/>
  <c r="E31" i="1"/>
  <c r="E28" i="1" s="1"/>
  <c r="E29" i="1"/>
  <c r="E15" i="1"/>
  <c r="E13" i="1"/>
  <c r="E11" i="1"/>
  <c r="E10" i="1" s="1"/>
  <c r="E36" i="1" l="1"/>
  <c r="D51" i="1"/>
  <c r="D50" i="1"/>
  <c r="D45" i="1"/>
  <c r="D43" i="1"/>
  <c r="D41" i="1"/>
  <c r="D39" i="1"/>
  <c r="D37" i="1"/>
  <c r="D33" i="1"/>
  <c r="D28" i="1" s="1"/>
  <c r="D31" i="1"/>
  <c r="D29" i="1"/>
  <c r="D21" i="1"/>
  <c r="D20" i="1" s="1"/>
  <c r="D17" i="1"/>
  <c r="D10" i="1" s="1"/>
  <c r="D36" i="1" l="1"/>
  <c r="C59" i="1"/>
  <c r="C56" i="1" s="1"/>
  <c r="C51" i="1"/>
  <c r="C50" i="1" s="1"/>
  <c r="C43" i="1"/>
  <c r="C41" i="1"/>
  <c r="N128" i="1"/>
  <c r="M128" i="1"/>
  <c r="L128" i="1"/>
  <c r="K128" i="1"/>
  <c r="J128" i="1"/>
  <c r="E128" i="1"/>
  <c r="N79" i="1"/>
  <c r="M79" i="1"/>
  <c r="L79" i="1"/>
  <c r="K79" i="1"/>
  <c r="J79" i="1"/>
  <c r="E79" i="1"/>
  <c r="N35" i="1"/>
  <c r="M35" i="1"/>
  <c r="L35" i="1"/>
  <c r="K35" i="1"/>
  <c r="J35" i="1"/>
  <c r="E35" i="1"/>
  <c r="N9" i="1"/>
  <c r="N8" i="1" s="1"/>
  <c r="M9" i="1"/>
  <c r="L9" i="1"/>
  <c r="K9" i="1"/>
  <c r="J9" i="1"/>
  <c r="I8" i="1"/>
  <c r="E9" i="1"/>
  <c r="J8" i="1" l="1"/>
  <c r="C36" i="1"/>
  <c r="K8" i="1"/>
  <c r="E8" i="1"/>
  <c r="L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<sst xmlns="http://schemas.openxmlformats.org/spreadsheetml/2006/main" count="286" uniqueCount="259">
  <si>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</si>
  <si>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</si>
  <si>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</si>
  <si>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</si>
  <si>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</si>
  <si>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</si>
  <si>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</si>
  <si>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</si>
  <si>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</si>
  <si>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</si>
  <si>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</si>
  <si>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</si>
  <si>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</si>
  <si>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</si>
  <si>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</si>
  <si>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</si>
  <si>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</si>
  <si>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</si>
  <si>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</si>
  <si>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</si>
  <si>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</si>
  <si>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</si>
  <si>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</si>
  <si>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</si>
  <si>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</si>
  <si>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</si>
  <si>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</si>
  <si>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</si>
  <si>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</si>
  <si>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</si>
  <si>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</si>
  <si>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</si>
  <si>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</si>
  <si>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</si>
  <si>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</si>
  <si>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</si>
  <si>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</si>
  <si>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</si>
  <si>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</si>
  <si>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</si>
  <si>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</si>
  <si>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</si>
  <si>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</si>
  <si>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</si>
  <si>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</si>
  <si>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</si>
  <si>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</si>
  <si>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</si>
  <si>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</si>
  <si>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</si>
  <si>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</si>
  <si>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</si>
  <si>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</si>
  <si>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</si>
  <si>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</si>
  <si>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</si>
  <si>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</si>
  <si>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</si>
  <si>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</si>
  <si>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</si>
  <si>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</si>
  <si>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</si>
  <si>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</si>
  <si>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</si>
  <si>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</si>
  <si>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</si>
  <si>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</si>
  <si>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</si>
  <si>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</si>
  <si>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</si>
  <si>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</si>
  <si>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</si>
  <si>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</si>
  <si>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</si>
  <si>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</si>
  <si>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</si>
  <si>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</si>
  <si>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</si>
  <si>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</si>
  <si>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</si>
  <si>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</si>
  <si>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</si>
  <si>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</si>
  <si>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</si>
  <si>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</si>
  <si>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</si>
  <si>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</si>
  <si>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</si>
  <si>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</si>
  <si>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</si>
  <si>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</si>
  <si>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</si>
  <si>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</si>
  <si>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</si>
  <si>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</si>
  <si>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</si>
  <si>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</si>
  <si>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</si>
  <si>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</si>
  <si>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</si>
  <si>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</si>
  <si>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</si>
  <si>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</si>
  <si>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</si>
  <si>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</si>
  <si>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</si>
  <si>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</si>
  <si>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</si>
  <si>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</si>
  <si>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</si>
  <si>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</si>
  <si>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</si>
  <si>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</si>
  <si>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</si>
  <si>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</si>
  <si>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</si>
  <si>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</si>
  <si>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</si>
  <si>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</si>
  <si>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</si>
  <si>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</si>
  <si>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</si>
  <si>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</si>
  <si>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</si>
  <si>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</si>
  <si>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</si>
  <si>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</si>
  <si>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</si>
  <si>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</si>
  <si>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</si>
  <si>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</si>
  <si>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</si>
  <si>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</si>
  <si>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</si>
  <si>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</si>
  <si>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</si>
  <si>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</si>
  <si>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</si>
  <si>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</si>
  <si>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</si>
  <si>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</si>
  <si>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</si>
  <si>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</si>
  <si>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</si>
  <si>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</si>
  <si>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</si>
  <si>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</si>
  <si>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</si>
  <si>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</si>
  <si>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</si>
  <si>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</si>
  <si>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</si>
  <si>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</si>
  <si>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</si>
  <si>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</si>
  <si>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</si>
  <si>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</si>
  <si>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</si>
  <si>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</si>
  <si>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</si>
  <si>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</si>
  <si>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</si>
  <si>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</si>
  <si>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</si>
  <si>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</si>
  <si>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</si>
  <si>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</si>
  <si>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</si>
  <si>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</si>
  <si>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</si>
  <si>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</si>
  <si>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</si>
  <si>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</si>
  <si>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</si>
  <si>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</si>
  <si>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</si>
  <si>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</si>
  <si>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</si>
  <si>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</si>
  <si>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</si>
  <si>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</si>
  <si>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</si>
  <si>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</si>
  <si>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</si>
  <si>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</si>
  <si>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</si>
  <si>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</si>
  <si>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</si>
  <si>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</si>
  <si>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</si>
  <si>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</si>
  <si>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</si>
  <si>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</si>
  <si>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</si>
  <si>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</si>
  <si>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</si>
  <si>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</si>
  <si>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</si>
  <si>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</si>
  <si>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</si>
  <si>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</si>
  <si>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</si>
  <si>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</si>
  <si>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</si>
  <si>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</si>
  <si>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</si>
  <si>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</si>
  <si>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</si>
  <si>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</si>
  <si>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</si>
  <si>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</si>
  <si>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</si>
  <si>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</si>
  <si>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</si>
  <si>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</si>
  <si>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</si>
  <si>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</si>
  <si>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</si>
  <si>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</si>
  <si>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</si>
  <si>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</si>
  <si>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</si>
  <si>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</si>
  <si>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</si>
  <si>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</si>
  <si>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</si>
  <si>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</si>
  <si>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</si>
  <si>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</si>
  <si>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</si>
  <si>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</si>
  <si>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</si>
  <si>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</si>
  <si>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</si>
  <si>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</si>
  <si>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</si>
  <si>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</si>
  <si>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</si>
  <si>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</si>
  <si>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</si>
  <si>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</si>
  <si>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</si>
  <si>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</si>
  <si>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</si>
  <si>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</si>
  <si>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</si>
  <si>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</si>
  <si>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</si>
  <si>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</si>
  <si>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</si>
  <si>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</si>
  <si>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</si>
  <si>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</si>
  <si>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</si>
  <si>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</si>
  <si>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</si>
  <si>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</si>
  <si>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</si>
  <si>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31/05/2025 23:59
null : Aprobado + Temporal
Preconfiguración : -
Perí-odo : 2025
Institucional : N
Partida Libre : 5191.01.0001
Presupuestado : S
Titulo Reporte : Ejecucion Mensual
Fecha : 01/03/2025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</si>
</sst>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zoomScale="130" zoomScaleNormal="130" workbookViewId="0">
      <selection activeCell="I118" sqref="I118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8" t="s">
        <v>237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18.75" x14ac:dyDescent="0.2">
      <c r="A2" s="28" t="s">
        <v>257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24" t="s">
        <v>1</v>
      </c>
      <c r="B7" s="2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9" t="s">
        <v>15</v>
      </c>
      <c r="B8" s="29"/>
      <c r="C8" s="13">
        <f t="shared" ref="C8:N8" si="0">+C9+C35+C79+C128</f>
        <v>408630.26</v>
      </c>
      <c r="D8" s="13">
        <f t="shared" si="0"/>
        <v>13193179.48</v>
      </c>
      <c r="E8" s="13">
        <f t="shared" si="0"/>
        <v>6863870.4000000004</v>
      </c>
      <c r="F8" s="13">
        <f>+F9+F35+F79+F128</f>
        <v>7910553.5</v>
      </c>
      <c r="G8" s="13">
        <f>+G9+G35+G79+G128</f>
        <v>8766417.2799999993</v>
      </c>
      <c r="H8" s="13">
        <f>+H9+H35+H79+H128</f>
        <v>12452649.569999998</v>
      </c>
      <c r="I8" s="13">
        <f>+I9+I35+I79+I128</f>
        <v>9190399.4199999999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58785699.910000004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13055412.84</v>
      </c>
      <c r="E9" s="4">
        <f t="shared" si="1"/>
        <v>6679176.9800000004</v>
      </c>
      <c r="F9" s="4">
        <f>+F10+F20+F28</f>
        <v>6599768.75</v>
      </c>
      <c r="G9" s="4">
        <f>+G10+G20+G28</f>
        <v>7906901.2599999998</v>
      </c>
      <c r="H9" s="4">
        <f>+H10+H20+H28</f>
        <v>11754241.299999999</v>
      </c>
      <c r="I9" s="4">
        <f>+I10+I20+I28</f>
        <v>7825719.2699999996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53821220.399999991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>+D11+D13+D15+D17</f>
        <v>8587888.0399999991</v>
      </c>
      <c r="E10" s="18">
        <f>+E11+E13+E15+E17</f>
        <v>4129810</v>
      </c>
      <c r="F10" s="18">
        <f>+F11+F13+F15+F17</f>
        <v>4057000</v>
      </c>
      <c r="G10" s="18">
        <f>+G11+G13+G15+G17</f>
        <v>4964252.01</v>
      </c>
      <c r="H10" s="18">
        <f>+H11+H13+H15+H17</f>
        <v>4497000</v>
      </c>
      <c r="I10" s="18">
        <f>+I11+I13+I15+I17</f>
        <v>4497000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30732950.049999997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f>F12</f>
        <v>2812000</v>
      </c>
      <c r="G11" s="6">
        <f>G12</f>
        <v>2882000</v>
      </c>
      <c r="H11" s="6">
        <f>H12</f>
        <v>3102000</v>
      </c>
      <c r="I11" s="6">
        <f>I12</f>
        <v>3102000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20549510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20549510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18">
        <f>F14</f>
        <v>1245000</v>
      </c>
      <c r="G13" s="18">
        <f>G14</f>
        <v>1220000</v>
      </c>
      <c r="H13" s="18">
        <f>H14</f>
        <v>1395000</v>
      </c>
      <c r="I13" s="18">
        <f>I14</f>
        <v>1395000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9133500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9133500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>D21</f>
        <v>3192000</v>
      </c>
      <c r="E20" s="18">
        <f>E21</f>
        <v>1923000</v>
      </c>
      <c r="F20" s="18">
        <f>F21</f>
        <v>1925000</v>
      </c>
      <c r="G20" s="18">
        <f>G21</f>
        <v>2318000</v>
      </c>
      <c r="H20" s="18">
        <f>H21</f>
        <v>6574522.0299999993</v>
      </c>
      <c r="I20" s="18">
        <f>I21</f>
        <v>2646000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18578522.030000001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>G22+G23+G24+G25+G26+G27</f>
        <v>2318000</v>
      </c>
      <c r="H21" s="18">
        <f>H22+H23+H24+H25+H26+H27</f>
        <v>6574522.0299999993</v>
      </c>
      <c r="I21" s="18">
        <f>I22+I23+I24+I25+I26+I27</f>
        <v>2646000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18578522.030000001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5700500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8735000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6">
        <f>+E29+E31+E33</f>
        <v>626366.98</v>
      </c>
      <c r="F28" s="18">
        <f>+F29+F31+F33</f>
        <v>617768.75</v>
      </c>
      <c r="G28" s="18">
        <f>+G29+G31+G33</f>
        <v>624649.25</v>
      </c>
      <c r="H28" s="18">
        <f>+H29+H31+H33</f>
        <v>682719.27</v>
      </c>
      <c r="I28" s="18">
        <f>+I29+I31+I33</f>
        <v>682719.27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4509748.32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6">
        <f>E30</f>
        <v>291280.95</v>
      </c>
      <c r="F29" s="18">
        <f>F30</f>
        <v>287641.3</v>
      </c>
      <c r="G29" s="18">
        <f>G30</f>
        <v>290831.8</v>
      </c>
      <c r="H29" s="18">
        <f>H30</f>
        <v>318837.3</v>
      </c>
      <c r="I29" s="18">
        <f>I30</f>
        <v>318837.3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2099957.67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2099957.67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6">
        <f>E32</f>
        <v>293216.51</v>
      </c>
      <c r="F31" s="18">
        <f>F32</f>
        <v>288047</v>
      </c>
      <c r="G31" s="18">
        <f>G32</f>
        <v>291242</v>
      </c>
      <c r="H31" s="18">
        <f>H32</f>
        <v>319287</v>
      </c>
      <c r="I31" s="18">
        <f>I32</f>
        <v>319287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2107493.79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2107493.79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6">
        <f>E34</f>
        <v>41869.519999999997</v>
      </c>
      <c r="F33" s="18">
        <f>F34</f>
        <v>42080.45</v>
      </c>
      <c r="G33" s="18">
        <f>G34</f>
        <v>42575.45</v>
      </c>
      <c r="H33" s="18">
        <f>H34</f>
        <v>44594.97</v>
      </c>
      <c r="I33" s="18">
        <f>I34</f>
        <v>44594.97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302296.86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302296.86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3">+C36+C47+C50+C53+C56+C61+C67+C74</f>
        <v>408630.26</v>
      </c>
      <c r="D35" s="4">
        <f t="shared" si="3"/>
        <v>137766.64000000001</v>
      </c>
      <c r="E35" s="4">
        <f t="shared" ref="E35" si="4">+E36+E47+E50+E53+E56+E61+E67+E74</f>
        <v>184693.41999999998</v>
      </c>
      <c r="F35" s="21">
        <f>F36+F47+F50+F53+F56+F61</f>
        <v>266438.91000000003</v>
      </c>
      <c r="G35" s="21">
        <f>G36+G47+G50+G53+G56+G61</f>
        <v>419516.01999999996</v>
      </c>
      <c r="H35" s="21">
        <f>H36+H47+H50+H53+H56+H61</f>
        <v>454849.77</v>
      </c>
      <c r="I35" s="4">
        <f>+I36+I47+I50+I53+I56+I61+I67+I74</f>
        <v>1059281.83</v>
      </c>
      <c r="J35" s="4">
        <f t="shared" ref="J35" si="5">+J36+J47+J50+J53+J56+J61+J67+J74</f>
        <v>0</v>
      </c>
      <c r="K35" s="4">
        <f t="shared" ref="K35" si="6">+K36+K47+K50+K53+K56+K61+K67+K74</f>
        <v>0</v>
      </c>
      <c r="L35" s="4">
        <f t="shared" ref="L35" si="7">+L36+L47+L50+L53+L56+L61+L67+L74</f>
        <v>0</v>
      </c>
      <c r="M35" s="4">
        <f t="shared" ref="M35" si="8">+M36+M47+M50+M53+M56+M61+M67+M74</f>
        <v>0</v>
      </c>
      <c r="N35" s="4">
        <f t="shared" ref="N35" si="9">+N36+N47+N50+N53+N56+N61+N67+N74</f>
        <v>0</v>
      </c>
      <c r="O35" s="4">
        <f>SUM(C35:N35)</f>
        <v>2931176.85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6">
        <f>E37+E39+E41+E43+E45</f>
        <v>104317.42</v>
      </c>
      <c r="F36" s="18">
        <f>F37+F39+F41+F43+F45</f>
        <v>101440.19</v>
      </c>
      <c r="G36" s="18">
        <f>G37+G39+G41+G43+G45</f>
        <v>88495.99</v>
      </c>
      <c r="H36" s="18">
        <f>H37+H39+H41+H43+H45</f>
        <v>301444.77</v>
      </c>
      <c r="I36" s="18">
        <f>I37+I39+I41+I43+I45</f>
        <v>146837.83000000002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0">SUM(C36:N36)</f>
        <v>1051045.6000000001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6">
        <f>E38</f>
        <v>46871.29</v>
      </c>
      <c r="F37" s="18">
        <f>F38</f>
        <v>45308.74</v>
      </c>
      <c r="G37" s="18">
        <f>G38</f>
        <v>83527.91</v>
      </c>
      <c r="H37" s="18">
        <f>H38</f>
        <v>189709.53</v>
      </c>
      <c r="I37" s="18">
        <f>I38</f>
        <v>86016.02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0"/>
        <v>655313.39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0"/>
        <v>655313.39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6">
        <f>E40</f>
        <v>5115.1099999999997</v>
      </c>
      <c r="F39" s="18">
        <f>F40</f>
        <v>4970.3500000000004</v>
      </c>
      <c r="G39" s="18">
        <f>G40</f>
        <v>4968.08</v>
      </c>
      <c r="H39" s="18">
        <f>H40</f>
        <v>5112.84</v>
      </c>
      <c r="I39" s="18">
        <f>I40</f>
        <v>4970.3900000000003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0"/>
        <v>35077.470000000008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0"/>
        <v>35077.470000000008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0"/>
        <v>352342.34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0"/>
        <v>352342.34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0"/>
        <v>5210.3999999999996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0"/>
        <v>5210.3999999999996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0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0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0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0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0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0"/>
        <v>310916.5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0"/>
        <v>310916.5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0"/>
        <v>310916.5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0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0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0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19">
        <f>E57+E59</f>
        <v>80376</v>
      </c>
      <c r="F56" s="22">
        <f>F57+F59</f>
        <v>40188</v>
      </c>
      <c r="G56" s="18">
        <f>G57</f>
        <v>289212.55</v>
      </c>
      <c r="H56" s="18">
        <f>H57+H59</f>
        <v>80376</v>
      </c>
      <c r="I56" s="18">
        <f>I57+I59</f>
        <v>40188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0"/>
        <v>530340.55000000005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20">
        <v>0</v>
      </c>
      <c r="G57" s="18">
        <f>G58</f>
        <v>289212.55</v>
      </c>
      <c r="H57" s="18">
        <f>H58</f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0"/>
        <v>289212.55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20">
        <v>0</v>
      </c>
      <c r="G58" s="18">
        <v>289212.55</v>
      </c>
      <c r="H58" s="1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0"/>
        <v>289212.55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19">
        <f>E60</f>
        <v>80376</v>
      </c>
      <c r="F59" s="22">
        <f>F60</f>
        <v>40188</v>
      </c>
      <c r="G59" s="20">
        <v>0</v>
      </c>
      <c r="H59" s="22">
        <f>H60</f>
        <v>80376</v>
      </c>
      <c r="I59" s="22">
        <f>I60</f>
        <v>40188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0"/>
        <v>241128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19">
        <v>80376</v>
      </c>
      <c r="F60" s="22">
        <v>40188</v>
      </c>
      <c r="G60" s="20">
        <v>0</v>
      </c>
      <c r="H60" s="23">
        <v>80376</v>
      </c>
      <c r="I60" s="23">
        <v>40188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0"/>
        <v>241128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22">
        <f>F62</f>
        <v>124810.72</v>
      </c>
      <c r="G61" s="22">
        <f>G62</f>
        <v>41807.480000000003</v>
      </c>
      <c r="H61" s="7">
        <v>0</v>
      </c>
      <c r="I61" s="22">
        <f>I62</f>
        <v>107970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0"/>
        <v>274588.2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22">
        <f>F64+F65+F66</f>
        <v>124810.72</v>
      </c>
      <c r="G62" s="22">
        <f>G63+G64+G65+G66</f>
        <v>41807.480000000003</v>
      </c>
      <c r="H62" s="7">
        <v>0</v>
      </c>
      <c r="I62" s="22">
        <f>I63+I64+I65+I66</f>
        <v>107970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0"/>
        <v>274588.2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20">
        <v>0</v>
      </c>
      <c r="G63" s="20">
        <v>0</v>
      </c>
      <c r="H63" s="20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22">
        <v>66669.14</v>
      </c>
      <c r="G64" s="18">
        <v>41807.480000000003</v>
      </c>
      <c r="H64" s="18">
        <v>0</v>
      </c>
      <c r="I64" s="30">
        <v>107970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0"/>
        <v>216446.62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22">
        <v>22341.58</v>
      </c>
      <c r="G65" s="20">
        <v>0</v>
      </c>
      <c r="H65" s="20">
        <v>0</v>
      </c>
      <c r="I65" s="20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0"/>
        <v>22341.58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22">
        <v>35800</v>
      </c>
      <c r="G66" s="20">
        <v>0</v>
      </c>
      <c r="H66" s="20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0"/>
        <v>35800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20">
        <v>0</v>
      </c>
      <c r="G67" s="20">
        <v>0</v>
      </c>
      <c r="H67" s="20">
        <v>0</v>
      </c>
      <c r="I67" s="30">
        <f>I68+I70</f>
        <v>764286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0"/>
        <v>764286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20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0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0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31">
        <f>I71+I72+I73</f>
        <v>764286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0"/>
        <v>764286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1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0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31">
        <v>764286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0"/>
        <v>764286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0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0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0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0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0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2">+C80+C85+C92+C99+C102+C107+C115</f>
        <v>0</v>
      </c>
      <c r="D79" s="4">
        <f t="shared" si="12"/>
        <v>0</v>
      </c>
      <c r="E79" s="4">
        <f t="shared" ref="E79:N79" si="13">+E80+E85+E92+E99+E102+E107+E115</f>
        <v>0</v>
      </c>
      <c r="F79" s="21">
        <f>+F80+F85+F92+F99+F102+F107+F115+F118</f>
        <v>1044345.8400000001</v>
      </c>
      <c r="G79" s="21">
        <f>+G80+G85+G92+G99+G102+G107+G115+G118</f>
        <v>440000</v>
      </c>
      <c r="H79" s="21">
        <f>+H80+H85+H92+H99+H102+H107+H115+H118</f>
        <v>243558.5</v>
      </c>
      <c r="I79" s="4">
        <f>+I80+I85+I92+I99+I102+I107+I115</f>
        <v>291403.52000000002</v>
      </c>
      <c r="J79" s="4">
        <f t="shared" si="13"/>
        <v>0</v>
      </c>
      <c r="K79" s="4">
        <f t="shared" si="13"/>
        <v>0</v>
      </c>
      <c r="L79" s="4">
        <f t="shared" si="13"/>
        <v>0</v>
      </c>
      <c r="M79" s="4">
        <f t="shared" si="13"/>
        <v>0</v>
      </c>
      <c r="N79" s="4">
        <f t="shared" si="13"/>
        <v>0</v>
      </c>
      <c r="O79" s="4">
        <f>SUM(C79:N79)</f>
        <v>2019307.86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22">
        <f>F81+F83</f>
        <v>109510.32</v>
      </c>
      <c r="G80" s="20">
        <v>0</v>
      </c>
      <c r="H80" s="23">
        <f>H81</f>
        <v>5340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0"/>
        <v>114850.32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22">
        <f>+F82</f>
        <v>81308.320000000007</v>
      </c>
      <c r="G81" s="20">
        <v>0</v>
      </c>
      <c r="H81" s="23">
        <f>H82</f>
        <v>5340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0"/>
        <v>86648.320000000007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22">
        <v>81308.320000000007</v>
      </c>
      <c r="G82" s="20">
        <v>0</v>
      </c>
      <c r="H82" s="23">
        <v>5340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0"/>
        <v>86648.320000000007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22">
        <f>F84</f>
        <v>28202</v>
      </c>
      <c r="G83" s="20">
        <v>0</v>
      </c>
      <c r="H83" s="20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0"/>
        <v>28202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22">
        <v>28202</v>
      </c>
      <c r="G84" s="20">
        <v>0</v>
      </c>
      <c r="H84" s="20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0"/>
        <v>28202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20">
        <v>0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0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20">
        <v>0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0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0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0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0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0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0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22">
        <f>F93+F95+F97</f>
        <v>27376</v>
      </c>
      <c r="G92" s="20">
        <v>0</v>
      </c>
      <c r="H92" s="20">
        <v>0</v>
      </c>
      <c r="I92" s="30">
        <f>I93+I95+I97</f>
        <v>34762.800000000003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0"/>
        <v>62138.8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22">
        <f>F94</f>
        <v>27376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0"/>
        <v>27376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22">
        <v>27376</v>
      </c>
      <c r="G94" s="20">
        <v>0</v>
      </c>
      <c r="H94" s="20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0"/>
        <v>27376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20">
        <v>0</v>
      </c>
      <c r="G95" s="20">
        <v>0</v>
      </c>
      <c r="H95" s="20">
        <v>0</v>
      </c>
      <c r="I95" s="30">
        <f>I96</f>
        <v>34762.800000000003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0"/>
        <v>34762.800000000003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20">
        <v>0</v>
      </c>
      <c r="G96" s="20">
        <v>0</v>
      </c>
      <c r="H96" s="20">
        <v>0</v>
      </c>
      <c r="I96" s="30">
        <v>34762.800000000003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4">SUM(C96:N96)</f>
        <v>34762.800000000003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4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4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4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4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4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4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4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18">
        <v>0</v>
      </c>
      <c r="G105" s="18">
        <v>0</v>
      </c>
      <c r="H105" s="18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4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18">
        <v>0</v>
      </c>
      <c r="G106" s="18">
        <v>0</v>
      </c>
      <c r="H106" s="18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4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22">
        <f t="shared" ref="F107:I108" si="15">F108</f>
        <v>876500</v>
      </c>
      <c r="G107" s="23">
        <f t="shared" si="15"/>
        <v>440000</v>
      </c>
      <c r="H107" s="23">
        <f t="shared" si="15"/>
        <v>145500</v>
      </c>
      <c r="I107" s="23">
        <f>I108+I111</f>
        <v>221224.2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4"/>
        <v>1683224.2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22">
        <f t="shared" si="15"/>
        <v>876500</v>
      </c>
      <c r="G108" s="23">
        <f t="shared" si="15"/>
        <v>440000</v>
      </c>
      <c r="H108" s="23">
        <f t="shared" si="15"/>
        <v>145500</v>
      </c>
      <c r="I108" s="30">
        <f>I109+I110</f>
        <v>221000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4"/>
        <v>1683000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22">
        <v>876500</v>
      </c>
      <c r="G109" s="22">
        <v>440000</v>
      </c>
      <c r="H109" s="22">
        <v>145500</v>
      </c>
      <c r="I109" s="31">
        <v>221000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4"/>
        <v>1683000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20">
        <v>0</v>
      </c>
      <c r="G110" s="20">
        <v>0</v>
      </c>
      <c r="H110" s="20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4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20">
        <v>0</v>
      </c>
      <c r="G111" s="20">
        <v>0</v>
      </c>
      <c r="H111" s="20">
        <v>0</v>
      </c>
      <c r="I111" s="7">
        <f>I114</f>
        <v>224.2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4"/>
        <v>224.2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4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4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224.2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4"/>
        <v>224.2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30">
        <f>I116+I118+I121+I123</f>
        <v>35416.520000000004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35416.520000000004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30">
        <f>I117</f>
        <v>32844.120000000003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4"/>
        <v>32844.120000000003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30">
        <v>32844.120000000003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4"/>
        <v>32844.120000000003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22">
        <f>F119+F120</f>
        <v>30959.52</v>
      </c>
      <c r="G118" s="20">
        <v>0</v>
      </c>
      <c r="H118" s="23">
        <f>H119</f>
        <v>92718.5</v>
      </c>
      <c r="I118" s="30">
        <f>I119+I120</f>
        <v>2253.8000000000002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4"/>
        <v>125931.82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22">
        <v>30092.22</v>
      </c>
      <c r="G119" s="20">
        <v>0</v>
      </c>
      <c r="H119" s="23">
        <v>92718.5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4"/>
        <v>122810.72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20">
        <v>867.3</v>
      </c>
      <c r="G120" s="20">
        <v>0</v>
      </c>
      <c r="H120" s="20">
        <v>0</v>
      </c>
      <c r="I120" s="30">
        <v>2253.8000000000002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4"/>
        <v>3121.1000000000004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20">
        <v>0</v>
      </c>
      <c r="G121" s="20">
        <v>0</v>
      </c>
      <c r="H121" s="20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4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4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7">
        <f>I124</f>
        <v>318.60000000000002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6">SUM(C123:N123)</f>
        <v>318.60000000000002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7">
        <v>318.60000000000002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6"/>
        <v>318.60000000000002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4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17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4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18">+C129+C136+C141</f>
        <v>0</v>
      </c>
      <c r="D128" s="4">
        <f t="shared" si="18"/>
        <v>0</v>
      </c>
      <c r="E128" s="4">
        <f t="shared" ref="E128:N128" si="19">+E129+E136+E141</f>
        <v>0</v>
      </c>
      <c r="F128" s="21">
        <f t="shared" ref="F128:G128" si="20">+F129+F136+F141</f>
        <v>0</v>
      </c>
      <c r="G128" s="21">
        <f t="shared" si="20"/>
        <v>0</v>
      </c>
      <c r="H128" s="21">
        <f t="shared" ref="H128" si="21">+H129+H136+H141</f>
        <v>0</v>
      </c>
      <c r="I128" s="4">
        <f>I129+I136+I141</f>
        <v>13994.8</v>
      </c>
      <c r="J128" s="4">
        <f t="shared" si="19"/>
        <v>0</v>
      </c>
      <c r="K128" s="4">
        <f t="shared" si="19"/>
        <v>0</v>
      </c>
      <c r="L128" s="4">
        <f t="shared" si="19"/>
        <v>0</v>
      </c>
      <c r="M128" s="4">
        <f t="shared" si="19"/>
        <v>0</v>
      </c>
      <c r="N128" s="4">
        <f t="shared" si="19"/>
        <v>0</v>
      </c>
      <c r="O128" s="4">
        <f>SUM(C128:N128)</f>
        <v>13994.8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30">
        <f>I130+I132+I134</f>
        <v>13994.8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4"/>
        <v>13994.8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4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4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4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4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30">
        <f>I135</f>
        <v>13994.8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4"/>
        <v>13994.8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30">
        <v>13994.8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4"/>
        <v>13994.8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4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4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4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4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4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4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4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4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6" t="s">
        <v>258</v>
      </c>
      <c r="B146" s="27"/>
      <c r="C146" s="27"/>
      <c r="D146" s="27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OCABID</cp:lastModifiedBy>
  <cp:lastPrinted>2024-11-11T18:20:07Z</cp:lastPrinted>
  <dcterms:created xsi:type="dcterms:W3CDTF">2024-10-24T15:36:44Z</dcterms:created>
  <dcterms:modified xsi:type="dcterms:W3CDTF">2025-08-05T01:52:01Z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