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viana\Administrativo\PRESUPUESTO\Transparencia\2025\08. Agosto\"/>
    </mc:Choice>
  </mc:AlternateContent>
  <xr:revisionPtr revIDLastSave="0" documentId="13_ncr:1_{21243A78-0C88-447D-9AF8-C2AABC44A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1'!$1:$8</definedName>
  </definedNames>
  <calcPr calcId="181029"/>
</workbook>
</file>

<file path=xl/calcChain.xml><?xml version="1.0" encoding="utf-8"?>
<calcChain xmlns="http://schemas.openxmlformats.org/spreadsheetml/2006/main">
  <c r="J109" i="1" l="1"/>
  <c r="J101" i="1"/>
  <c r="J35" i="1"/>
  <c r="J59" i="1"/>
  <c r="J9" i="1"/>
  <c r="J110" i="1"/>
  <c r="J102" i="1"/>
  <c r="J61" i="1"/>
  <c r="J43" i="1"/>
  <c r="J41" i="1"/>
  <c r="J39" i="1"/>
  <c r="J37" i="1"/>
  <c r="J36" i="1" s="1"/>
  <c r="J53" i="1"/>
  <c r="J56" i="1"/>
  <c r="O57" i="1"/>
  <c r="O56" i="1"/>
  <c r="J51" i="1"/>
  <c r="J50" i="1"/>
  <c r="J33" i="1"/>
  <c r="J31" i="1"/>
  <c r="J29" i="1"/>
  <c r="J21" i="1"/>
  <c r="J20" i="1"/>
  <c r="J13" i="1"/>
  <c r="J10" i="1" s="1"/>
  <c r="J11" i="1"/>
  <c r="I118" i="1"/>
  <c r="I97" i="1"/>
  <c r="I94" i="1" s="1"/>
  <c r="I21" i="1"/>
  <c r="I20" i="1" s="1"/>
  <c r="I125" i="1"/>
  <c r="I136" i="1"/>
  <c r="I131" i="1" s="1"/>
  <c r="I130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I10" i="1"/>
  <c r="H120" i="1"/>
  <c r="H83" i="1"/>
  <c r="H82" i="1" s="1"/>
  <c r="H51" i="1"/>
  <c r="H50" i="1" s="1"/>
  <c r="H45" i="1"/>
  <c r="H41" i="1"/>
  <c r="H11" i="1"/>
  <c r="G11" i="1"/>
  <c r="H130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0" i="1"/>
  <c r="G43" i="1"/>
  <c r="G15" i="1"/>
  <c r="J28" i="1" l="1"/>
  <c r="I28" i="1"/>
  <c r="I9" i="1" s="1"/>
  <c r="G36" i="1"/>
  <c r="G35" i="1" s="1"/>
  <c r="I109" i="1"/>
  <c r="H58" i="1"/>
  <c r="I117" i="1"/>
  <c r="I81" i="1" s="1"/>
  <c r="H36" i="1"/>
  <c r="H35" i="1" s="1"/>
  <c r="G28" i="1"/>
  <c r="G10" i="1"/>
  <c r="G9" i="1" s="1"/>
  <c r="I36" i="1"/>
  <c r="I35" i="1" s="1"/>
  <c r="H81" i="1"/>
  <c r="H28" i="1"/>
  <c r="H10" i="1"/>
  <c r="H9" i="1" s="1"/>
  <c r="G81" i="1"/>
  <c r="H8" i="1" l="1"/>
  <c r="G8" i="1"/>
  <c r="F64" i="1"/>
  <c r="F31" i="1" l="1"/>
  <c r="F120" i="1"/>
  <c r="F110" i="1"/>
  <c r="F109" i="1" s="1"/>
  <c r="F95" i="1"/>
  <c r="F94" i="1" s="1"/>
  <c r="F85" i="1"/>
  <c r="F63" i="1"/>
  <c r="F21" i="1"/>
  <c r="F20" i="1" s="1"/>
  <c r="F13" i="1"/>
  <c r="F83" i="1"/>
  <c r="F11" i="1"/>
  <c r="F130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9" i="1" s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8" i="1" l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17" i="1"/>
  <c r="D10" i="1" s="1"/>
  <c r="D28" i="1" l="1"/>
  <c r="D36" i="1"/>
  <c r="C61" i="1"/>
  <c r="C58" i="1" s="1"/>
  <c r="C51" i="1"/>
  <c r="C50" i="1" s="1"/>
  <c r="C43" i="1"/>
  <c r="C41" i="1"/>
  <c r="N130" i="1"/>
  <c r="M130" i="1"/>
  <c r="L130" i="1"/>
  <c r="K130" i="1"/>
  <c r="J130" i="1"/>
  <c r="E130" i="1"/>
  <c r="N81" i="1"/>
  <c r="M81" i="1"/>
  <c r="L81" i="1"/>
  <c r="K81" i="1"/>
  <c r="J81" i="1"/>
  <c r="E81" i="1"/>
  <c r="N35" i="1"/>
  <c r="M35" i="1"/>
  <c r="L35" i="1"/>
  <c r="K35" i="1"/>
  <c r="E35" i="1"/>
  <c r="N9" i="1"/>
  <c r="N8" i="1" s="1"/>
  <c r="M9" i="1"/>
  <c r="L9" i="1"/>
  <c r="K9" i="1"/>
  <c r="I8" i="1"/>
  <c r="E9" i="1"/>
  <c r="J8" i="1" l="1"/>
  <c r="C36" i="1"/>
  <c r="K8" i="1"/>
  <c r="E8" i="1"/>
  <c r="L8" i="1"/>
  <c r="M8" i="1"/>
  <c r="O117" i="1"/>
  <c r="O75" i="1"/>
  <c r="O73" i="1"/>
  <c r="O27" i="1"/>
  <c r="O11" i="1" l="1"/>
  <c r="O10" i="1"/>
  <c r="C130" i="1" l="1"/>
  <c r="D130" i="1"/>
  <c r="C81" i="1"/>
  <c r="D81" i="1"/>
  <c r="C35" i="1"/>
  <c r="D35" i="1"/>
  <c r="C9" i="1"/>
  <c r="D9" i="1"/>
  <c r="O9" i="1" l="1"/>
  <c r="D8" i="1"/>
  <c r="C8" i="1"/>
  <c r="O35" i="1" l="1"/>
  <c r="O81" i="1"/>
  <c r="O8" i="1"/>
  <c r="O128" i="1"/>
  <c r="O126" i="1"/>
  <c r="O125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5" i="1" l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29" i="1"/>
  <c r="O127" i="1"/>
  <c r="O124" i="1"/>
  <c r="O123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0" i="1" l="1"/>
</calcChain>
</file>

<file path=xl/sharedStrings.xml><?xml version="1.0" encoding="utf-8"?>
<sst xmlns="http://schemas.openxmlformats.org/spreadsheetml/2006/main" count="290" uniqueCount="262">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</sst>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8"/>
  <sheetViews>
    <sheetView tabSelected="1" zoomScale="130" zoomScaleNormal="130" workbookViewId="0">
      <selection activeCell="A148" sqref="A148:D148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30" t="s">
        <v>237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7" ht="18.75" x14ac:dyDescent="0.2">
      <c r="A2" s="30" t="s">
        <v>257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26" t="s">
        <v>1</v>
      </c>
      <c r="B7" s="2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31" t="s">
        <v>15</v>
      </c>
      <c r="B8" s="31"/>
      <c r="C8" s="13">
        <f>+C9+C35+C81+C130</f>
        <v>408630.26</v>
      </c>
      <c r="D8" s="13">
        <f>+D9+D35+D81+D130</f>
        <v>13193179.48</v>
      </c>
      <c r="E8" s="13">
        <f>+E9+E35+E81+E130</f>
        <v>6863870.4000000004</v>
      </c>
      <c r="F8" s="13">
        <f>+F9+F35+F81+F130</f>
        <v>7910553.5</v>
      </c>
      <c r="G8" s="13">
        <f>+G9+G35+G81+G130</f>
        <v>8766417.2799999993</v>
      </c>
      <c r="H8" s="13">
        <f>+H9+H35+H81+H130</f>
        <v>12452649.569999998</v>
      </c>
      <c r="I8" s="13">
        <f>+I9+I35+I81+I130</f>
        <v>9190399.4199999999</v>
      </c>
      <c r="J8" s="13">
        <f>+J9+J35+J81+J130</f>
        <v>8593243.5799999982</v>
      </c>
      <c r="K8" s="13">
        <f>+K9+K35+K81+K130</f>
        <v>0</v>
      </c>
      <c r="L8" s="13">
        <f>+L9+L35+L81+L130</f>
        <v>0</v>
      </c>
      <c r="M8" s="13">
        <f>+M9+M35+M81+M130</f>
        <v>0</v>
      </c>
      <c r="N8" s="13">
        <f>+N9+N35+N81+N130</f>
        <v>0</v>
      </c>
      <c r="O8" s="13">
        <f>SUM(C8:N8)</f>
        <v>67378943.49000001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0">+C10+C20+C28</f>
        <v>0</v>
      </c>
      <c r="D9" s="4">
        <f t="shared" si="0"/>
        <v>13055412.84</v>
      </c>
      <c r="E9" s="4">
        <f t="shared" si="0"/>
        <v>6679176.9800000004</v>
      </c>
      <c r="F9" s="4">
        <f>+F10+F20+F28</f>
        <v>6599768.75</v>
      </c>
      <c r="G9" s="4">
        <f>+G10+G20+G28</f>
        <v>7906901.2599999998</v>
      </c>
      <c r="H9" s="4">
        <f>+H10+H20+H28</f>
        <v>11754241.299999999</v>
      </c>
      <c r="I9" s="4">
        <f>+I10+I20+I28</f>
        <v>7825719.2699999996</v>
      </c>
      <c r="J9" s="4">
        <f>+J10+J20+J28</f>
        <v>7825719.2699999996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4">
        <f t="shared" si="0"/>
        <v>0</v>
      </c>
      <c r="O9" s="4">
        <f>SUM(C9:N9)</f>
        <v>61646939.669999987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 t="shared" ref="D10:J10" si="1">+D11+D13+D15+D17</f>
        <v>8587888.0399999991</v>
      </c>
      <c r="E10" s="18">
        <f t="shared" si="1"/>
        <v>4129810</v>
      </c>
      <c r="F10" s="18">
        <f t="shared" si="1"/>
        <v>4057000</v>
      </c>
      <c r="G10" s="18">
        <f t="shared" si="1"/>
        <v>4964252.01</v>
      </c>
      <c r="H10" s="18">
        <f t="shared" si="1"/>
        <v>4497000</v>
      </c>
      <c r="I10" s="18">
        <f t="shared" si="1"/>
        <v>4497000</v>
      </c>
      <c r="J10" s="18">
        <f t="shared" si="1"/>
        <v>4497000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35229950.049999997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f>F12</f>
        <v>2812000</v>
      </c>
      <c r="G11" s="6">
        <f>G12</f>
        <v>2882000</v>
      </c>
      <c r="H11" s="6">
        <f>H12</f>
        <v>3102000</v>
      </c>
      <c r="I11" s="6">
        <f>I12</f>
        <v>3102000</v>
      </c>
      <c r="J11" s="6">
        <f>J12</f>
        <v>3102000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23651510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3102000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23651510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18">
        <f>F14</f>
        <v>1245000</v>
      </c>
      <c r="G13" s="18">
        <f>G14</f>
        <v>1220000</v>
      </c>
      <c r="H13" s="18">
        <f>H14</f>
        <v>1395000</v>
      </c>
      <c r="I13" s="18">
        <f>I14</f>
        <v>1395000</v>
      </c>
      <c r="J13" s="6">
        <f>J14</f>
        <v>1395000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10528500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1395000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10528500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 t="shared" ref="D20:J20" si="3">D21</f>
        <v>3192000</v>
      </c>
      <c r="E20" s="18">
        <f t="shared" si="3"/>
        <v>1923000</v>
      </c>
      <c r="F20" s="18">
        <f t="shared" si="3"/>
        <v>1925000</v>
      </c>
      <c r="G20" s="18">
        <f t="shared" si="3"/>
        <v>2318000</v>
      </c>
      <c r="H20" s="18">
        <f t="shared" si="3"/>
        <v>6574522.0299999993</v>
      </c>
      <c r="I20" s="18">
        <f t="shared" si="3"/>
        <v>2646000</v>
      </c>
      <c r="J20" s="18">
        <f t="shared" si="3"/>
        <v>2646000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21224522.030000001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>G22+G23+G24+G25+G26+G27</f>
        <v>2318000</v>
      </c>
      <c r="H21" s="18">
        <f>H22+H23+H24+H25+H26+H27</f>
        <v>6574522.0299999993</v>
      </c>
      <c r="I21" s="18">
        <f>I22+I23+I24+I25+I26+I27</f>
        <v>2646000</v>
      </c>
      <c r="J21" s="18">
        <f>J22+J23+J24+J25+J26+J27</f>
        <v>2646000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21224522.030000001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24">
        <v>985000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6685500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24">
        <v>1661000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10396000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 t="shared" ref="D28:J28" si="4">+D29+D31+D33</f>
        <v>1275524.8</v>
      </c>
      <c r="E28" s="6">
        <f t="shared" si="4"/>
        <v>626366.98</v>
      </c>
      <c r="F28" s="18">
        <f t="shared" si="4"/>
        <v>617768.75</v>
      </c>
      <c r="G28" s="18">
        <f t="shared" si="4"/>
        <v>624649.25</v>
      </c>
      <c r="H28" s="18">
        <f t="shared" si="4"/>
        <v>682719.27</v>
      </c>
      <c r="I28" s="18">
        <f t="shared" si="4"/>
        <v>682719.27</v>
      </c>
      <c r="J28" s="18">
        <f t="shared" si="4"/>
        <v>682719.27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5192467.59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 t="shared" ref="D29:J29" si="5">D30</f>
        <v>592529.02</v>
      </c>
      <c r="E29" s="6">
        <f t="shared" si="5"/>
        <v>291280.95</v>
      </c>
      <c r="F29" s="18">
        <f t="shared" si="5"/>
        <v>287641.3</v>
      </c>
      <c r="G29" s="18">
        <f t="shared" si="5"/>
        <v>290831.8</v>
      </c>
      <c r="H29" s="18">
        <f t="shared" si="5"/>
        <v>318837.3</v>
      </c>
      <c r="I29" s="18">
        <f t="shared" si="5"/>
        <v>318837.3</v>
      </c>
      <c r="J29" s="18">
        <f t="shared" si="5"/>
        <v>318837.3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2418794.9699999997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24">
        <v>318837.3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2418794.9699999997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 t="shared" ref="D31:J31" si="6">D32</f>
        <v>596414.28</v>
      </c>
      <c r="E31" s="6">
        <f t="shared" si="6"/>
        <v>293216.51</v>
      </c>
      <c r="F31" s="18">
        <f t="shared" si="6"/>
        <v>288047</v>
      </c>
      <c r="G31" s="18">
        <f t="shared" si="6"/>
        <v>291242</v>
      </c>
      <c r="H31" s="18">
        <f t="shared" si="6"/>
        <v>319287</v>
      </c>
      <c r="I31" s="18">
        <f t="shared" si="6"/>
        <v>319287</v>
      </c>
      <c r="J31" s="18">
        <f t="shared" si="6"/>
        <v>319287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2426780.79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24">
        <v>319287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2426780.79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 t="shared" ref="D33:J33" si="7">D34</f>
        <v>86581.5</v>
      </c>
      <c r="E33" s="6">
        <f t="shared" si="7"/>
        <v>41869.519999999997</v>
      </c>
      <c r="F33" s="18">
        <f t="shared" si="7"/>
        <v>42080.45</v>
      </c>
      <c r="G33" s="18">
        <f t="shared" si="7"/>
        <v>42575.45</v>
      </c>
      <c r="H33" s="18">
        <f t="shared" si="7"/>
        <v>44594.97</v>
      </c>
      <c r="I33" s="18">
        <f t="shared" si="7"/>
        <v>44594.97</v>
      </c>
      <c r="J33" s="18">
        <f t="shared" si="7"/>
        <v>44594.97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346891.82999999996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24">
        <v>44594.97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346891.82999999996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408630.26</v>
      </c>
      <c r="D35" s="4">
        <f>+D36+D47+D50+D53+D58+D63+D69+D76</f>
        <v>137766.64000000001</v>
      </c>
      <c r="E35" s="4">
        <f>+E36+E47+E50+E53+E58+E63+E69+E76</f>
        <v>184693.41999999998</v>
      </c>
      <c r="F35" s="21">
        <f>F36+F47+F50+F53+F58+F63</f>
        <v>266438.91000000003</v>
      </c>
      <c r="G35" s="21">
        <f>G36+G47+G50+G53+G58+G63</f>
        <v>419516.01999999996</v>
      </c>
      <c r="H35" s="21">
        <f>H36+H47+H50+H53+H58+H63</f>
        <v>454849.77</v>
      </c>
      <c r="I35" s="4">
        <f>+I36+I47+I50+I53+I58+I63+I69+I76</f>
        <v>1059281.83</v>
      </c>
      <c r="J35" s="4">
        <f>+J36+J47+J50+J53+J58+J63+J69+J76+J61</f>
        <v>141524.31</v>
      </c>
      <c r="K35" s="4">
        <f>+K36+K47+K50+K53+K58+K63+K69+K76</f>
        <v>0</v>
      </c>
      <c r="L35" s="4">
        <f>+L36+L47+L50+L53+L58+L63+L69+L76</f>
        <v>0</v>
      </c>
      <c r="M35" s="4">
        <f>+M36+M47+M50+M53+M58+M63+M69+M76</f>
        <v>0</v>
      </c>
      <c r="N35" s="4">
        <f>+N36+N47+N50+N53+N58+N63+N69+N76</f>
        <v>0</v>
      </c>
      <c r="O35" s="4">
        <f>SUM(C35:N35)</f>
        <v>3072701.16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 t="shared" ref="D36:J36" si="8">D37+D39+D41+D43+D45</f>
        <v>137766.64000000001</v>
      </c>
      <c r="E36" s="6">
        <f t="shared" si="8"/>
        <v>104317.42</v>
      </c>
      <c r="F36" s="18">
        <f t="shared" si="8"/>
        <v>101440.19</v>
      </c>
      <c r="G36" s="18">
        <f t="shared" si="8"/>
        <v>88495.99</v>
      </c>
      <c r="H36" s="18">
        <f t="shared" si="8"/>
        <v>301444.77</v>
      </c>
      <c r="I36" s="18">
        <f t="shared" si="8"/>
        <v>146837.83000000002</v>
      </c>
      <c r="J36" s="18">
        <f t="shared" si="8"/>
        <v>50976.31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7" si="9">SUM(C36:N36)</f>
        <v>1102021.9100000001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 t="shared" ref="D37:J37" si="10">D38</f>
        <v>84281.31</v>
      </c>
      <c r="E37" s="6">
        <f t="shared" si="10"/>
        <v>46871.29</v>
      </c>
      <c r="F37" s="18">
        <f t="shared" si="10"/>
        <v>45308.74</v>
      </c>
      <c r="G37" s="18">
        <f t="shared" si="10"/>
        <v>83527.91</v>
      </c>
      <c r="H37" s="18">
        <f t="shared" si="10"/>
        <v>189709.53</v>
      </c>
      <c r="I37" s="18">
        <f t="shared" si="10"/>
        <v>86016.02</v>
      </c>
      <c r="J37" s="18">
        <f t="shared" si="10"/>
        <v>45006.79</v>
      </c>
      <c r="K37" s="7">
        <v>0</v>
      </c>
      <c r="L37" s="7">
        <v>0</v>
      </c>
      <c r="M37" s="7">
        <v>0</v>
      </c>
      <c r="N37" s="7">
        <v>0</v>
      </c>
      <c r="O37" s="6">
        <f t="shared" si="9"/>
        <v>700320.18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24">
        <v>45006.79</v>
      </c>
      <c r="K38" s="7">
        <v>0</v>
      </c>
      <c r="L38" s="7">
        <v>0</v>
      </c>
      <c r="M38" s="7">
        <v>0</v>
      </c>
      <c r="N38" s="7">
        <v>0</v>
      </c>
      <c r="O38" s="6">
        <f t="shared" si="9"/>
        <v>700320.18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 t="shared" ref="D39:J39" si="11">D40</f>
        <v>4970.3500000000004</v>
      </c>
      <c r="E39" s="6">
        <f t="shared" si="11"/>
        <v>5115.1099999999997</v>
      </c>
      <c r="F39" s="18">
        <f t="shared" si="11"/>
        <v>4970.3500000000004</v>
      </c>
      <c r="G39" s="18">
        <f t="shared" si="11"/>
        <v>4968.08</v>
      </c>
      <c r="H39" s="18">
        <f t="shared" si="11"/>
        <v>5112.84</v>
      </c>
      <c r="I39" s="18">
        <f t="shared" si="11"/>
        <v>4970.3900000000003</v>
      </c>
      <c r="J39" s="18">
        <f t="shared" si="11"/>
        <v>4967.5200000000004</v>
      </c>
      <c r="K39" s="7">
        <v>0</v>
      </c>
      <c r="L39" s="7">
        <v>0</v>
      </c>
      <c r="M39" s="7">
        <v>0</v>
      </c>
      <c r="N39" s="7">
        <v>0</v>
      </c>
      <c r="O39" s="6">
        <f t="shared" si="9"/>
        <v>40044.990000000005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24">
        <v>4967.5200000000004</v>
      </c>
      <c r="K40" s="7">
        <v>0</v>
      </c>
      <c r="L40" s="7">
        <v>0</v>
      </c>
      <c r="M40" s="7">
        <v>0</v>
      </c>
      <c r="N40" s="7">
        <v>0</v>
      </c>
      <c r="O40" s="6">
        <f t="shared" si="9"/>
        <v>40044.990000000005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18">
        <f>J42</f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9"/>
        <v>352342.34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9"/>
        <v>352342.34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18">
        <f>J44</f>
        <v>1002</v>
      </c>
      <c r="K43" s="7">
        <v>0</v>
      </c>
      <c r="L43" s="7">
        <v>0</v>
      </c>
      <c r="M43" s="7">
        <v>0</v>
      </c>
      <c r="N43" s="7">
        <v>0</v>
      </c>
      <c r="O43" s="6">
        <f t="shared" si="9"/>
        <v>6212.4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24">
        <v>1002</v>
      </c>
      <c r="K44" s="7">
        <v>0</v>
      </c>
      <c r="L44" s="7">
        <v>0</v>
      </c>
      <c r="M44" s="7">
        <v>0</v>
      </c>
      <c r="N44" s="7">
        <v>0</v>
      </c>
      <c r="O44" s="6">
        <f t="shared" si="9"/>
        <v>6212.4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9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9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9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9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9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23">
        <f>J51</f>
        <v>360</v>
      </c>
      <c r="K50" s="7">
        <v>0</v>
      </c>
      <c r="L50" s="7">
        <v>0</v>
      </c>
      <c r="M50" s="7">
        <v>0</v>
      </c>
      <c r="N50" s="7">
        <v>0</v>
      </c>
      <c r="O50" s="6">
        <f t="shared" si="9"/>
        <v>311276.5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23">
        <f>J52</f>
        <v>360</v>
      </c>
      <c r="K51" s="7">
        <v>0</v>
      </c>
      <c r="L51" s="7">
        <v>0</v>
      </c>
      <c r="M51" s="7">
        <v>0</v>
      </c>
      <c r="N51" s="7">
        <v>0</v>
      </c>
      <c r="O51" s="6">
        <f t="shared" si="9"/>
        <v>311276.5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23">
        <v>360</v>
      </c>
      <c r="K52" s="7">
        <v>0</v>
      </c>
      <c r="L52" s="7">
        <v>0</v>
      </c>
      <c r="M52" s="7">
        <v>0</v>
      </c>
      <c r="N52" s="7">
        <v>0</v>
      </c>
      <c r="O52" s="6">
        <f t="shared" si="9"/>
        <v>311276.5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50000</v>
      </c>
      <c r="K53" s="7">
        <v>0</v>
      </c>
      <c r="L53" s="7">
        <v>0</v>
      </c>
      <c r="M53" s="7">
        <v>0</v>
      </c>
      <c r="N53" s="7">
        <v>0</v>
      </c>
      <c r="O53" s="6">
        <f t="shared" si="9"/>
        <v>50000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9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9"/>
        <v>0</v>
      </c>
    </row>
    <row r="56" spans="1:15" s="3" customFormat="1" ht="18" customHeight="1" x14ac:dyDescent="0.2">
      <c r="A56" s="5" t="s">
        <v>258</v>
      </c>
      <c r="B56" s="5" t="s">
        <v>260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50000</v>
      </c>
      <c r="K56" s="7">
        <v>0</v>
      </c>
      <c r="L56" s="7">
        <v>0</v>
      </c>
      <c r="M56" s="7">
        <v>0</v>
      </c>
      <c r="N56" s="7">
        <v>0</v>
      </c>
      <c r="O56" s="6">
        <f t="shared" ref="O56:O57" si="12">SUM(C56:N56)</f>
        <v>50000</v>
      </c>
    </row>
    <row r="57" spans="1:15" s="3" customFormat="1" ht="18" customHeight="1" x14ac:dyDescent="0.2">
      <c r="A57" s="5" t="s">
        <v>259</v>
      </c>
      <c r="B57" s="5" t="s">
        <v>260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50000</v>
      </c>
      <c r="K57" s="7">
        <v>0</v>
      </c>
      <c r="L57" s="7">
        <v>0</v>
      </c>
      <c r="M57" s="7">
        <v>0</v>
      </c>
      <c r="N57" s="7">
        <v>0</v>
      </c>
      <c r="O57" s="6">
        <f t="shared" si="12"/>
        <v>50000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0</v>
      </c>
      <c r="D58" s="7">
        <v>0</v>
      </c>
      <c r="E58" s="19">
        <f>E59+E61</f>
        <v>80376</v>
      </c>
      <c r="F58" s="22">
        <f>F59+F61</f>
        <v>40188</v>
      </c>
      <c r="G58" s="18">
        <f>G59</f>
        <v>289212.55</v>
      </c>
      <c r="H58" s="18">
        <f>H59+H61</f>
        <v>80376</v>
      </c>
      <c r="I58" s="18">
        <f>I59+I61</f>
        <v>40188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9"/>
        <v>530340.55000000005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289212.55</v>
      </c>
      <c r="H59" s="18">
        <f>H60</f>
        <v>0</v>
      </c>
      <c r="I59" s="7">
        <v>0</v>
      </c>
      <c r="J59" s="7">
        <f>J60</f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9"/>
        <v>289212.55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289212.55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9"/>
        <v>289212.55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0</v>
      </c>
      <c r="D61" s="7">
        <v>0</v>
      </c>
      <c r="E61" s="19">
        <f>E62</f>
        <v>80376</v>
      </c>
      <c r="F61" s="22">
        <f>F62</f>
        <v>40188</v>
      </c>
      <c r="G61" s="20">
        <v>0</v>
      </c>
      <c r="H61" s="22">
        <f>H62</f>
        <v>80376</v>
      </c>
      <c r="I61" s="22">
        <f>I62</f>
        <v>40188</v>
      </c>
      <c r="J61" s="22">
        <f>J62</f>
        <v>40188</v>
      </c>
      <c r="K61" s="7">
        <v>0</v>
      </c>
      <c r="L61" s="7">
        <v>0</v>
      </c>
      <c r="M61" s="7">
        <v>0</v>
      </c>
      <c r="N61" s="7">
        <v>0</v>
      </c>
      <c r="O61" s="6">
        <f t="shared" si="9"/>
        <v>281316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0</v>
      </c>
      <c r="D62" s="7">
        <v>0</v>
      </c>
      <c r="E62" s="19">
        <v>80376</v>
      </c>
      <c r="F62" s="22">
        <v>40188</v>
      </c>
      <c r="G62" s="20">
        <v>0</v>
      </c>
      <c r="H62" s="23">
        <v>80376</v>
      </c>
      <c r="I62" s="23">
        <v>40188</v>
      </c>
      <c r="J62" s="24">
        <v>40188</v>
      </c>
      <c r="K62" s="7">
        <v>0</v>
      </c>
      <c r="L62" s="7">
        <v>0</v>
      </c>
      <c r="M62" s="7">
        <v>0</v>
      </c>
      <c r="N62" s="7">
        <v>0</v>
      </c>
      <c r="O62" s="6">
        <f t="shared" si="9"/>
        <v>281316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124810.72</v>
      </c>
      <c r="G63" s="22">
        <f>G64</f>
        <v>41807.480000000003</v>
      </c>
      <c r="H63" s="7">
        <v>0</v>
      </c>
      <c r="I63" s="22">
        <f>I64</f>
        <v>107970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9"/>
        <v>274588.2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124810.72</v>
      </c>
      <c r="G64" s="22">
        <f>G65+G66+G67+G68</f>
        <v>41807.480000000003</v>
      </c>
      <c r="H64" s="7">
        <v>0</v>
      </c>
      <c r="I64" s="22">
        <f>I65+I66+I67+I68</f>
        <v>107970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9"/>
        <v>274588.2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66669.14</v>
      </c>
      <c r="G66" s="18">
        <v>41807.480000000003</v>
      </c>
      <c r="H66" s="18">
        <v>0</v>
      </c>
      <c r="I66" s="24">
        <v>107970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9"/>
        <v>216446.62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22341.58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9"/>
        <v>22341.58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35800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9"/>
        <v>35800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764286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9"/>
        <v>764286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9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9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764286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9"/>
        <v>764286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13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9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764286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9"/>
        <v>764286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9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9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9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9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9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14">+C82+C87+C94+C101+C104+C109+C117</f>
        <v>0</v>
      </c>
      <c r="D81" s="4">
        <f t="shared" si="14"/>
        <v>0</v>
      </c>
      <c r="E81" s="4">
        <f t="shared" ref="E81:N81" si="15">+E82+E87+E94+E101+E104+E109+E117</f>
        <v>0</v>
      </c>
      <c r="F81" s="21">
        <f>+F82+F87+F94+F101+F104+F109+F117+F120</f>
        <v>1044345.8400000001</v>
      </c>
      <c r="G81" s="21">
        <f>+G82+G87+G94+G101+G104+G109+G117+G120</f>
        <v>440000</v>
      </c>
      <c r="H81" s="21">
        <f>+H82+H87+H94+H101+H104+H109+H117+H120</f>
        <v>243558.5</v>
      </c>
      <c r="I81" s="4">
        <f>+I82+I87+I94+I101+I104+I109+I117</f>
        <v>291403.52000000002</v>
      </c>
      <c r="J81" s="4">
        <f t="shared" si="15"/>
        <v>626000</v>
      </c>
      <c r="K81" s="4">
        <f t="shared" si="15"/>
        <v>0</v>
      </c>
      <c r="L81" s="4">
        <f t="shared" si="15"/>
        <v>0</v>
      </c>
      <c r="M81" s="4">
        <f t="shared" si="15"/>
        <v>0</v>
      </c>
      <c r="N81" s="4">
        <f t="shared" si="15"/>
        <v>0</v>
      </c>
      <c r="O81" s="4">
        <f>SUM(C81:N81)</f>
        <v>2645307.8600000003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7">
        <v>0</v>
      </c>
      <c r="E82" s="7">
        <v>0</v>
      </c>
      <c r="F82" s="22">
        <f>F83+F85</f>
        <v>109510.32</v>
      </c>
      <c r="G82" s="20">
        <v>0</v>
      </c>
      <c r="H82" s="23">
        <f>H83</f>
        <v>5340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9"/>
        <v>114850.32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81308.320000000007</v>
      </c>
      <c r="G83" s="20">
        <v>0</v>
      </c>
      <c r="H83" s="23">
        <f>H84</f>
        <v>5340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9"/>
        <v>86648.320000000007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81308.320000000007</v>
      </c>
      <c r="G84" s="20">
        <v>0</v>
      </c>
      <c r="H84" s="23">
        <v>5340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9"/>
        <v>86648.320000000007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v>0</v>
      </c>
      <c r="E85" s="7">
        <v>0</v>
      </c>
      <c r="F85" s="22">
        <f>F86</f>
        <v>28202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9"/>
        <v>28202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7">
        <v>0</v>
      </c>
      <c r="E86" s="7">
        <v>0</v>
      </c>
      <c r="F86" s="22">
        <v>28202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9"/>
        <v>28202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9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9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9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9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9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9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9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27376</v>
      </c>
      <c r="G94" s="20">
        <v>0</v>
      </c>
      <c r="H94" s="20">
        <v>0</v>
      </c>
      <c r="I94" s="24">
        <f>I95+I97+I99</f>
        <v>34762.800000000003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9"/>
        <v>62138.8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27376</v>
      </c>
      <c r="G95" s="20">
        <v>0</v>
      </c>
      <c r="H95" s="20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9"/>
        <v>27376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27376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si="9"/>
        <v>27376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34762.800000000003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9"/>
        <v>34762.800000000003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34762.800000000003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5" si="16">SUM(C98:N98)</f>
        <v>34762.800000000003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6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6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45000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6"/>
        <v>45000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45000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6"/>
        <v>45000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45000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6"/>
        <v>45000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6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16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16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16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16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v>0</v>
      </c>
      <c r="E109" s="7">
        <v>0</v>
      </c>
      <c r="F109" s="22">
        <f t="shared" ref="F109:H110" si="17">F110</f>
        <v>876500</v>
      </c>
      <c r="G109" s="23">
        <f t="shared" si="17"/>
        <v>440000</v>
      </c>
      <c r="H109" s="23">
        <f t="shared" si="17"/>
        <v>145500</v>
      </c>
      <c r="I109" s="23">
        <f>I110+I113</f>
        <v>221224.2</v>
      </c>
      <c r="J109" s="23">
        <f>J110+J113</f>
        <v>581000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6"/>
        <v>2264224.2000000002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7">
        <v>0</v>
      </c>
      <c r="E110" s="7">
        <v>0</v>
      </c>
      <c r="F110" s="22">
        <f t="shared" si="17"/>
        <v>876500</v>
      </c>
      <c r="G110" s="23">
        <f t="shared" si="17"/>
        <v>440000</v>
      </c>
      <c r="H110" s="23">
        <f t="shared" si="17"/>
        <v>145500</v>
      </c>
      <c r="I110" s="24">
        <f>I111+I112</f>
        <v>221000</v>
      </c>
      <c r="J110" s="24">
        <f>J111+J112</f>
        <v>581000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6"/>
        <v>2264000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7">
        <v>0</v>
      </c>
      <c r="E111" s="7">
        <v>0</v>
      </c>
      <c r="F111" s="22">
        <v>876500</v>
      </c>
      <c r="G111" s="22">
        <v>440000</v>
      </c>
      <c r="H111" s="22">
        <v>145500</v>
      </c>
      <c r="I111" s="25">
        <v>221000</v>
      </c>
      <c r="J111" s="24">
        <v>506000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6"/>
        <v>2189000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75000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6"/>
        <v>75000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224.2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6"/>
        <v>224.2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6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16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224.2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6"/>
        <v>224.2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I118+I120+I123+I125</f>
        <v>35416.520000000004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>SUM(C117:N117)</f>
        <v>35416.520000000004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32844.120000000003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6"/>
        <v>32844.120000000003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32844.120000000003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6"/>
        <v>32844.120000000003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30959.52</v>
      </c>
      <c r="G120" s="20">
        <v>0</v>
      </c>
      <c r="H120" s="23">
        <f>H121</f>
        <v>92718.5</v>
      </c>
      <c r="I120" s="24">
        <f>I121+I122</f>
        <v>2253.8000000000002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6"/>
        <v>125931.82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30092.22</v>
      </c>
      <c r="G121" s="20">
        <v>0</v>
      </c>
      <c r="H121" s="23">
        <v>92718.5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6"/>
        <v>122810.72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867.3</v>
      </c>
      <c r="G122" s="20">
        <v>0</v>
      </c>
      <c r="H122" s="20">
        <v>0</v>
      </c>
      <c r="I122" s="24">
        <v>2253.8000000000002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6"/>
        <v>3121.1000000000004</v>
      </c>
    </row>
    <row r="123" spans="1:16" s="3" customFormat="1" ht="18" customHeight="1" x14ac:dyDescent="0.2">
      <c r="A123" s="5" t="s">
        <v>182</v>
      </c>
      <c r="B123" s="5" t="s">
        <v>183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si="16"/>
        <v>0</v>
      </c>
    </row>
    <row r="124" spans="1:16" s="3" customFormat="1" ht="18" customHeight="1" x14ac:dyDescent="0.2">
      <c r="A124" s="5" t="s">
        <v>184</v>
      </c>
      <c r="B124" s="5" t="s">
        <v>183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6"/>
        <v>0</v>
      </c>
    </row>
    <row r="125" spans="1:16" s="3" customFormat="1" ht="18" customHeight="1" x14ac:dyDescent="0.2">
      <c r="A125" s="5" t="s">
        <v>244</v>
      </c>
      <c r="B125" s="5" t="s">
        <v>245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f>I126</f>
        <v>318.60000000000002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ref="O125:O126" si="18">SUM(C125:N125)</f>
        <v>318.60000000000002</v>
      </c>
    </row>
    <row r="126" spans="1:16" s="3" customFormat="1" ht="18" customHeight="1" x14ac:dyDescent="0.2">
      <c r="A126" s="5" t="s">
        <v>246</v>
      </c>
      <c r="B126" s="5" t="s">
        <v>247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318.60000000000002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18"/>
        <v>318.60000000000002</v>
      </c>
    </row>
    <row r="127" spans="1:16" s="3" customFormat="1" ht="31.5" customHeight="1" x14ac:dyDescent="0.2">
      <c r="A127" s="5" t="s">
        <v>185</v>
      </c>
      <c r="B127" s="5" t="s">
        <v>186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6"/>
        <v>0</v>
      </c>
    </row>
    <row r="128" spans="1:16" s="3" customFormat="1" ht="18" customHeight="1" x14ac:dyDescent="0.2">
      <c r="A128" s="5" t="s">
        <v>248</v>
      </c>
      <c r="B128" s="5" t="s">
        <v>249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ref="O128" si="19">SUM(C128:N128)</f>
        <v>0</v>
      </c>
    </row>
    <row r="129" spans="1:15" s="3" customFormat="1" ht="18" customHeight="1" x14ac:dyDescent="0.2">
      <c r="A129" s="5" t="s">
        <v>187</v>
      </c>
      <c r="B129" s="5" t="s">
        <v>188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6"/>
        <v>0</v>
      </c>
    </row>
    <row r="130" spans="1:15" s="3" customFormat="1" ht="18" customHeight="1" x14ac:dyDescent="0.2">
      <c r="A130" s="14">
        <v>2.6</v>
      </c>
      <c r="B130" s="8" t="s">
        <v>189</v>
      </c>
      <c r="C130" s="4">
        <f t="shared" ref="C130:D130" si="20">+C131+C138+C143</f>
        <v>0</v>
      </c>
      <c r="D130" s="4">
        <f t="shared" si="20"/>
        <v>0</v>
      </c>
      <c r="E130" s="4">
        <f t="shared" ref="E130:N130" si="21">+E131+E138+E143</f>
        <v>0</v>
      </c>
      <c r="F130" s="21">
        <f t="shared" ref="F130:G130" si="22">+F131+F138+F143</f>
        <v>0</v>
      </c>
      <c r="G130" s="21">
        <f t="shared" si="22"/>
        <v>0</v>
      </c>
      <c r="H130" s="21">
        <f t="shared" ref="H130" si="23">+H131+H138+H143</f>
        <v>0</v>
      </c>
      <c r="I130" s="4">
        <f>I131+I138+I143</f>
        <v>13994.8</v>
      </c>
      <c r="J130" s="4">
        <f t="shared" si="21"/>
        <v>0</v>
      </c>
      <c r="K130" s="4">
        <f t="shared" si="21"/>
        <v>0</v>
      </c>
      <c r="L130" s="4">
        <f t="shared" si="21"/>
        <v>0</v>
      </c>
      <c r="M130" s="4">
        <f t="shared" si="21"/>
        <v>0</v>
      </c>
      <c r="N130" s="4">
        <f t="shared" si="21"/>
        <v>0</v>
      </c>
      <c r="O130" s="4">
        <f>SUM(C130:N130)</f>
        <v>13994.8</v>
      </c>
    </row>
    <row r="131" spans="1:15" s="3" customFormat="1" ht="18" customHeight="1" x14ac:dyDescent="0.2">
      <c r="A131" s="5" t="s">
        <v>190</v>
      </c>
      <c r="B131" s="5" t="s">
        <v>191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24">
        <f>I132+I134+I136</f>
        <v>13994.8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6"/>
        <v>13994.8</v>
      </c>
    </row>
    <row r="132" spans="1:15" s="3" customFormat="1" ht="18" customHeight="1" x14ac:dyDescent="0.2">
      <c r="A132" s="5" t="s">
        <v>192</v>
      </c>
      <c r="B132" s="5" t="s">
        <v>193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6"/>
        <v>0</v>
      </c>
    </row>
    <row r="133" spans="1:15" s="3" customFormat="1" ht="18" customHeight="1" x14ac:dyDescent="0.2">
      <c r="A133" s="5" t="s">
        <v>194</v>
      </c>
      <c r="B133" s="5" t="s">
        <v>193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6"/>
        <v>0</v>
      </c>
    </row>
    <row r="134" spans="1:15" s="3" customFormat="1" ht="29.25" customHeight="1" x14ac:dyDescent="0.2">
      <c r="A134" s="5" t="s">
        <v>195</v>
      </c>
      <c r="B134" s="5" t="s">
        <v>196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6"/>
        <v>0</v>
      </c>
    </row>
    <row r="135" spans="1:15" s="3" customFormat="1" ht="27.75" customHeight="1" x14ac:dyDescent="0.2">
      <c r="A135" s="5" t="s">
        <v>197</v>
      </c>
      <c r="B135" s="5" t="s">
        <v>196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6"/>
        <v>0</v>
      </c>
    </row>
    <row r="136" spans="1:15" s="3" customFormat="1" ht="18" customHeight="1" x14ac:dyDescent="0.2">
      <c r="A136" s="5" t="s">
        <v>198</v>
      </c>
      <c r="B136" s="5" t="s">
        <v>199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24">
        <f>I137</f>
        <v>13994.8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6"/>
        <v>13994.8</v>
      </c>
    </row>
    <row r="137" spans="1:15" s="3" customFormat="1" ht="18" customHeight="1" x14ac:dyDescent="0.2">
      <c r="A137" s="5" t="s">
        <v>200</v>
      </c>
      <c r="B137" s="5" t="s">
        <v>199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24">
        <v>13994.8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6"/>
        <v>13994.8</v>
      </c>
    </row>
    <row r="138" spans="1:15" s="3" customFormat="1" ht="18" customHeight="1" x14ac:dyDescent="0.2">
      <c r="A138" s="5" t="s">
        <v>201</v>
      </c>
      <c r="B138" s="5" t="s">
        <v>202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6"/>
        <v>0</v>
      </c>
    </row>
    <row r="139" spans="1:15" s="3" customFormat="1" ht="18" customHeight="1" x14ac:dyDescent="0.2">
      <c r="A139" s="5" t="s">
        <v>203</v>
      </c>
      <c r="B139" s="5" t="s">
        <v>204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6"/>
        <v>0</v>
      </c>
    </row>
    <row r="140" spans="1:15" s="3" customFormat="1" ht="18" customHeight="1" x14ac:dyDescent="0.2">
      <c r="A140" s="5" t="s">
        <v>205</v>
      </c>
      <c r="B140" s="5" t="s">
        <v>206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6"/>
        <v>0</v>
      </c>
    </row>
    <row r="141" spans="1:15" s="3" customFormat="1" ht="18" customHeight="1" x14ac:dyDescent="0.2">
      <c r="A141" s="5" t="s">
        <v>207</v>
      </c>
      <c r="B141" s="5" t="s">
        <v>208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6"/>
        <v>0</v>
      </c>
    </row>
    <row r="142" spans="1:15" s="3" customFormat="1" ht="18" customHeight="1" x14ac:dyDescent="0.2">
      <c r="A142" s="5" t="s">
        <v>209</v>
      </c>
      <c r="B142" s="5" t="s">
        <v>208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6"/>
        <v>0</v>
      </c>
    </row>
    <row r="143" spans="1:15" s="3" customFormat="1" ht="18" customHeight="1" x14ac:dyDescent="0.2">
      <c r="A143" s="5" t="s">
        <v>210</v>
      </c>
      <c r="B143" s="5" t="s">
        <v>211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6"/>
        <v>0</v>
      </c>
    </row>
    <row r="144" spans="1:15" s="3" customFormat="1" ht="18" customHeight="1" x14ac:dyDescent="0.2">
      <c r="A144" s="5" t="s">
        <v>212</v>
      </c>
      <c r="B144" s="5" t="s">
        <v>213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16"/>
        <v>0</v>
      </c>
    </row>
    <row r="145" spans="1:15" s="3" customFormat="1" ht="18" customHeight="1" x14ac:dyDescent="0.2">
      <c r="A145" s="5" t="s">
        <v>214</v>
      </c>
      <c r="B145" s="5" t="s">
        <v>215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16"/>
        <v>0</v>
      </c>
    </row>
    <row r="146" spans="1:1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">
      <c r="A147" s="1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7"/>
      <c r="N147" s="15"/>
      <c r="O147" s="15"/>
    </row>
    <row r="148" spans="1:15" ht="270" customHeight="1" x14ac:dyDescent="0.2">
      <c r="A148" s="28" t="s">
        <v>261</v>
      </c>
      <c r="B148" s="29"/>
      <c r="C148" s="29"/>
      <c r="D148" s="2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</sheetData>
  <mergeCells count="5">
    <mergeCell ref="A7:B7"/>
    <mergeCell ref="A148:D148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OCABID</cp:lastModifiedBy>
  <cp:lastPrinted>2024-11-11T18:20:07Z</cp:lastPrinted>
  <dcterms:created xsi:type="dcterms:W3CDTF">2024-10-24T15:36:44Z</dcterms:created>
  <dcterms:modified xsi:type="dcterms:W3CDTF">2025-09-09T01:41:20Z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