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esktop\PRESUPUESTO 2025\EJECUCION PRESP  2025\"/>
    </mc:Choice>
  </mc:AlternateContent>
  <bookViews>
    <workbookView xWindow="-120" yWindow="-120" windowWidth="29040" windowHeight="15720"/>
  </bookViews>
  <sheets>
    <sheet name="Table 1" sheetId="1" r:id="rId1"/>
  </sheets>
  <definedNames>
    <definedName name="_xlnm.Print_Area" localSheetId="0">'Table 1'!$A$1:$O$150</definedName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M117" i="1" l="1"/>
  <c r="M118" i="1"/>
  <c r="M110" i="1"/>
  <c r="M109" i="1" s="1"/>
  <c r="M81" i="1" s="1"/>
  <c r="M94" i="1"/>
  <c r="M97" i="1"/>
  <c r="M101" i="1"/>
  <c r="M102" i="1"/>
  <c r="L102" i="1"/>
  <c r="L101" i="1" s="1"/>
  <c r="L97" i="1"/>
  <c r="M82" i="1"/>
  <c r="M83" i="1"/>
  <c r="M76" i="1"/>
  <c r="M79" i="1"/>
  <c r="M64" i="1"/>
  <c r="M63" i="1" s="1"/>
  <c r="L64" i="1"/>
  <c r="L63" i="1" s="1"/>
  <c r="K64" i="1"/>
  <c r="K63" i="1" s="1"/>
  <c r="J64" i="1"/>
  <c r="J63" i="1" s="1"/>
  <c r="M50" i="1"/>
  <c r="L50" i="1"/>
  <c r="K50" i="1"/>
  <c r="M51" i="1"/>
  <c r="M43" i="1"/>
  <c r="M39" i="1"/>
  <c r="M36" i="1"/>
  <c r="M37" i="1"/>
  <c r="M33" i="1"/>
  <c r="M31" i="1"/>
  <c r="M29" i="1"/>
  <c r="M28" i="1" s="1"/>
  <c r="M21" i="1"/>
  <c r="M20" i="1"/>
  <c r="M13" i="1"/>
  <c r="M11" i="1"/>
  <c r="M10" i="1"/>
  <c r="M9" i="1" s="1"/>
  <c r="L10" i="1"/>
  <c r="K35" i="1" l="1"/>
  <c r="J35" i="1"/>
  <c r="J8" i="1"/>
  <c r="L35" i="1"/>
  <c r="L9" i="1"/>
  <c r="L61" i="1"/>
  <c r="L58" i="1"/>
  <c r="K58" i="1"/>
  <c r="M61" i="1"/>
  <c r="M58" i="1" s="1"/>
  <c r="M35" i="1" s="1"/>
  <c r="L13" i="1"/>
  <c r="L81" i="1"/>
  <c r="L117" i="1"/>
  <c r="L120" i="1"/>
  <c r="L123" i="1"/>
  <c r="F120" i="1"/>
  <c r="O123" i="1"/>
  <c r="K117" i="1"/>
  <c r="J117" i="1"/>
  <c r="L110" i="1"/>
  <c r="L109" i="1"/>
  <c r="L94" i="1"/>
  <c r="L95" i="1"/>
  <c r="K95" i="1"/>
  <c r="J95" i="1"/>
  <c r="I95" i="1"/>
  <c r="H95" i="1"/>
  <c r="L83" i="1"/>
  <c r="L82" i="1" s="1"/>
  <c r="J58" i="1"/>
  <c r="L43" i="1"/>
  <c r="L41" i="1"/>
  <c r="L39" i="1"/>
  <c r="L36" i="1"/>
  <c r="L37" i="1"/>
  <c r="L33" i="1"/>
  <c r="L31" i="1"/>
  <c r="L28" i="1" s="1"/>
  <c r="L29" i="1"/>
  <c r="L21" i="1"/>
  <c r="L20" i="1"/>
  <c r="L11" i="1"/>
  <c r="L8" i="1" l="1"/>
  <c r="K83" i="1"/>
  <c r="K82" i="1" s="1"/>
  <c r="J83" i="1"/>
  <c r="J82" i="1" s="1"/>
  <c r="I83" i="1"/>
  <c r="I82" i="1"/>
  <c r="K20" i="1"/>
  <c r="K10" i="1"/>
  <c r="K138" i="1"/>
  <c r="J138" i="1"/>
  <c r="K133" i="1"/>
  <c r="J133" i="1"/>
  <c r="K132" i="1"/>
  <c r="J132" i="1"/>
  <c r="K127" i="1"/>
  <c r="J127" i="1"/>
  <c r="K120" i="1"/>
  <c r="J120" i="1"/>
  <c r="K102" i="1"/>
  <c r="K101" i="1"/>
  <c r="K97" i="1"/>
  <c r="J97" i="1"/>
  <c r="J94" i="1" s="1"/>
  <c r="K94" i="1"/>
  <c r="K72" i="1"/>
  <c r="J72" i="1"/>
  <c r="K69" i="1"/>
  <c r="J69" i="1"/>
  <c r="K61" i="1"/>
  <c r="K59" i="1"/>
  <c r="K56" i="1"/>
  <c r="K53" i="1"/>
  <c r="K51" i="1"/>
  <c r="K29" i="1"/>
  <c r="K28" i="1"/>
  <c r="K9" i="1" s="1"/>
  <c r="K21" i="1"/>
  <c r="K110" i="1"/>
  <c r="K109" i="1" s="1"/>
  <c r="K43" i="1"/>
  <c r="K41" i="1"/>
  <c r="K39" i="1"/>
  <c r="K36" i="1"/>
  <c r="K37" i="1"/>
  <c r="K33" i="1"/>
  <c r="K31" i="1"/>
  <c r="K13" i="1"/>
  <c r="K11" i="1"/>
  <c r="J11" i="1"/>
  <c r="K81" i="1" l="1"/>
  <c r="K8" i="1" l="1"/>
  <c r="J109" i="1"/>
  <c r="J101" i="1"/>
  <c r="J59" i="1"/>
  <c r="J110" i="1"/>
  <c r="J102" i="1"/>
  <c r="J61" i="1"/>
  <c r="J43" i="1"/>
  <c r="J41" i="1"/>
  <c r="J39" i="1"/>
  <c r="J37" i="1"/>
  <c r="J36" i="1" s="1"/>
  <c r="J56" i="1"/>
  <c r="O56" i="1" s="1"/>
  <c r="O57" i="1"/>
  <c r="J51" i="1"/>
  <c r="J50" i="1"/>
  <c r="J33" i="1"/>
  <c r="J31" i="1"/>
  <c r="J29" i="1"/>
  <c r="J21" i="1"/>
  <c r="J20" i="1"/>
  <c r="J13" i="1"/>
  <c r="J10" i="1" s="1"/>
  <c r="I118" i="1"/>
  <c r="I97" i="1"/>
  <c r="I94" i="1" s="1"/>
  <c r="I21" i="1"/>
  <c r="I20" i="1" s="1"/>
  <c r="I127" i="1"/>
  <c r="I138" i="1"/>
  <c r="I133" i="1" s="1"/>
  <c r="I132" i="1" s="1"/>
  <c r="I120" i="1"/>
  <c r="I110" i="1"/>
  <c r="I113" i="1"/>
  <c r="I72" i="1"/>
  <c r="I69" i="1" s="1"/>
  <c r="I64" i="1"/>
  <c r="I63" i="1" s="1"/>
  <c r="I61" i="1"/>
  <c r="I58" i="1" s="1"/>
  <c r="H61" i="1"/>
  <c r="I41" i="1"/>
  <c r="I39" i="1"/>
  <c r="I37" i="1"/>
  <c r="I33" i="1"/>
  <c r="I31" i="1"/>
  <c r="I29" i="1"/>
  <c r="I13" i="1"/>
  <c r="I11" i="1"/>
  <c r="I10" i="1" s="1"/>
  <c r="H120" i="1"/>
  <c r="H83" i="1"/>
  <c r="H82" i="1" s="1"/>
  <c r="H51" i="1"/>
  <c r="H50" i="1" s="1"/>
  <c r="H45" i="1"/>
  <c r="H41" i="1"/>
  <c r="H11" i="1"/>
  <c r="G11" i="1"/>
  <c r="H132" i="1"/>
  <c r="H110" i="1"/>
  <c r="H109" i="1" s="1"/>
  <c r="H59" i="1"/>
  <c r="H43" i="1"/>
  <c r="H39" i="1"/>
  <c r="H37" i="1"/>
  <c r="H33" i="1"/>
  <c r="H31" i="1"/>
  <c r="H29" i="1"/>
  <c r="H21" i="1"/>
  <c r="H20" i="1" s="1"/>
  <c r="H17" i="1"/>
  <c r="H15" i="1"/>
  <c r="H13" i="1"/>
  <c r="G17" i="1"/>
  <c r="G110" i="1"/>
  <c r="G109" i="1" s="1"/>
  <c r="G64" i="1"/>
  <c r="G63" i="1" s="1"/>
  <c r="G59" i="1"/>
  <c r="G58" i="1" s="1"/>
  <c r="G37" i="1"/>
  <c r="G39" i="1"/>
  <c r="G33" i="1"/>
  <c r="G31" i="1"/>
  <c r="G29" i="1"/>
  <c r="G21" i="1"/>
  <c r="G20" i="1" s="1"/>
  <c r="G13" i="1"/>
  <c r="G132" i="1"/>
  <c r="G43" i="1"/>
  <c r="G15" i="1"/>
  <c r="J53" i="1" l="1"/>
  <c r="J28" i="1"/>
  <c r="J9" i="1" s="1"/>
  <c r="I28" i="1"/>
  <c r="I9" i="1" s="1"/>
  <c r="G36" i="1"/>
  <c r="G35" i="1" s="1"/>
  <c r="I109" i="1"/>
  <c r="H58" i="1"/>
  <c r="I117" i="1"/>
  <c r="H36" i="1"/>
  <c r="H35" i="1" s="1"/>
  <c r="G28" i="1"/>
  <c r="G10" i="1"/>
  <c r="G9" i="1" s="1"/>
  <c r="I36" i="1"/>
  <c r="I35" i="1" s="1"/>
  <c r="H81" i="1"/>
  <c r="H28" i="1"/>
  <c r="H10" i="1"/>
  <c r="H9" i="1" s="1"/>
  <c r="G81" i="1"/>
  <c r="I81" i="1" l="1"/>
  <c r="H8" i="1"/>
  <c r="G8" i="1"/>
  <c r="F64" i="1"/>
  <c r="F31" i="1" l="1"/>
  <c r="F110" i="1"/>
  <c r="F109" i="1" s="1"/>
  <c r="F95" i="1"/>
  <c r="F94" i="1" s="1"/>
  <c r="F85" i="1"/>
  <c r="F63" i="1"/>
  <c r="F21" i="1"/>
  <c r="F20" i="1" s="1"/>
  <c r="F13" i="1"/>
  <c r="F83" i="1"/>
  <c r="F11" i="1"/>
  <c r="F132" i="1"/>
  <c r="F61" i="1"/>
  <c r="F58" i="1" s="1"/>
  <c r="F43" i="1"/>
  <c r="F41" i="1"/>
  <c r="F39" i="1"/>
  <c r="F37" i="1"/>
  <c r="F33" i="1"/>
  <c r="F29" i="1"/>
  <c r="F15" i="1"/>
  <c r="F82" i="1" l="1"/>
  <c r="F81" i="1" s="1"/>
  <c r="F10" i="1"/>
  <c r="F28" i="1"/>
  <c r="F9" i="1" s="1"/>
  <c r="F36" i="1"/>
  <c r="F35" i="1" s="1"/>
  <c r="E61" i="1"/>
  <c r="E58" i="1" s="1"/>
  <c r="E45" i="1"/>
  <c r="E43" i="1"/>
  <c r="E41" i="1"/>
  <c r="E39" i="1"/>
  <c r="E37" i="1"/>
  <c r="E21" i="1"/>
  <c r="E20" i="1" s="1"/>
  <c r="E33" i="1"/>
  <c r="E31" i="1"/>
  <c r="E29" i="1"/>
  <c r="E15" i="1"/>
  <c r="E13" i="1"/>
  <c r="E11" i="1"/>
  <c r="F8" i="1" l="1"/>
  <c r="E28" i="1"/>
  <c r="E10" i="1"/>
  <c r="E36" i="1"/>
  <c r="D51" i="1"/>
  <c r="D50" i="1" s="1"/>
  <c r="D45" i="1"/>
  <c r="D43" i="1"/>
  <c r="D41" i="1"/>
  <c r="D39" i="1"/>
  <c r="D37" i="1"/>
  <c r="D33" i="1"/>
  <c r="D31" i="1"/>
  <c r="D29" i="1"/>
  <c r="D21" i="1"/>
  <c r="D20" i="1" s="1"/>
  <c r="D17" i="1"/>
  <c r="D10" i="1" s="1"/>
  <c r="D28" i="1" l="1"/>
  <c r="D36" i="1"/>
  <c r="C61" i="1"/>
  <c r="C58" i="1" s="1"/>
  <c r="C51" i="1"/>
  <c r="C50" i="1" s="1"/>
  <c r="C43" i="1"/>
  <c r="C41" i="1"/>
  <c r="N132" i="1"/>
  <c r="M132" i="1"/>
  <c r="L132" i="1"/>
  <c r="E132" i="1"/>
  <c r="N81" i="1"/>
  <c r="J81" i="1"/>
  <c r="E81" i="1"/>
  <c r="N35" i="1"/>
  <c r="E35" i="1"/>
  <c r="N9" i="1"/>
  <c r="N8" i="1" s="1"/>
  <c r="I8" i="1"/>
  <c r="E9" i="1"/>
  <c r="C36" i="1" l="1"/>
  <c r="E8" i="1"/>
  <c r="M8" i="1"/>
  <c r="O117" i="1"/>
  <c r="O75" i="1"/>
  <c r="O73" i="1"/>
  <c r="O27" i="1"/>
  <c r="O11" i="1" l="1"/>
  <c r="O10" i="1"/>
  <c r="C132" i="1" l="1"/>
  <c r="D132" i="1"/>
  <c r="C81" i="1"/>
  <c r="D81" i="1"/>
  <c r="C35" i="1"/>
  <c r="D35" i="1"/>
  <c r="C9" i="1"/>
  <c r="C8" i="1" s="1"/>
  <c r="D9" i="1"/>
  <c r="O9" i="1" l="1"/>
  <c r="D8" i="1"/>
  <c r="O8" i="1" s="1"/>
  <c r="O35" i="1" l="1"/>
  <c r="O81" i="1"/>
  <c r="O130" i="1"/>
  <c r="O128" i="1"/>
  <c r="O127" i="1"/>
  <c r="O107" i="1"/>
  <c r="O108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7" i="1" l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29" i="1"/>
  <c r="O126" i="1"/>
  <c r="O125" i="1"/>
  <c r="O122" i="1"/>
  <c r="O121" i="1"/>
  <c r="O120" i="1"/>
  <c r="O119" i="1"/>
  <c r="O118" i="1"/>
  <c r="O116" i="1"/>
  <c r="O115" i="1"/>
  <c r="O114" i="1"/>
  <c r="O113" i="1"/>
  <c r="O112" i="1"/>
  <c r="O111" i="1"/>
  <c r="O110" i="1"/>
  <c r="O109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4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32" i="1" l="1"/>
</calcChain>
</file>

<file path=xl/sharedStrings.xml><?xml version="1.0" encoding="utf-8"?>
<sst xmlns="http://schemas.openxmlformats.org/spreadsheetml/2006/main" count="294" uniqueCount="265">
  <si>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</si>
  <si>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</si>
  <si>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</si>
  <si>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</si>
  <si>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</si>
  <si>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</si>
  <si>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</si>
  <si>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</si>
  <si>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</si>
  <si>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</si>
  <si>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</si>
  <si>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</si>
  <si>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</si>
  <si>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</si>
  <si>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</si>
  <si>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</si>
  <si>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</si>
  <si>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</si>
  <si>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</si>
  <si>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</si>
  <si>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</si>
  <si>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</si>
  <si>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</si>
  <si>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</si>
  <si>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</si>
  <si>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</si>
  <si>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</si>
  <si>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</si>
  <si>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</si>
  <si>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</si>
  <si>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</si>
  <si>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</si>
  <si>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</si>
  <si>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</si>
  <si>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</si>
  <si>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</si>
  <si>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</si>
  <si>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</si>
  <si>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</si>
  <si>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</si>
  <si>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</si>
  <si>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</si>
  <si>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</si>
  <si>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</si>
  <si>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</si>
  <si>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</si>
  <si>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</si>
  <si>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</si>
  <si>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</si>
  <si>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</si>
  <si>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</si>
  <si>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</si>
  <si>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</si>
  <si>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</si>
  <si>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</si>
  <si>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</si>
  <si>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</si>
  <si>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</si>
  <si>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</si>
  <si>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</si>
  <si>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</si>
  <si>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</si>
  <si>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</si>
  <si>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</si>
  <si>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</si>
  <si>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</si>
  <si>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</si>
  <si>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</si>
  <si>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</si>
  <si>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</si>
  <si>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</si>
  <si>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</si>
  <si>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</si>
  <si>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</si>
  <si>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</si>
  <si>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</si>
  <si>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</si>
  <si>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</si>
  <si>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</si>
  <si>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</si>
  <si>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</si>
  <si>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</si>
  <si>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</si>
  <si>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</si>
  <si>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</si>
  <si>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</si>
  <si>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</si>
  <si>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</si>
  <si>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</si>
  <si>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</si>
  <si>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</si>
  <si>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</si>
  <si>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</si>
  <si>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</si>
  <si>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</si>
  <si>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</si>
  <si>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</si>
  <si>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</si>
  <si>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</si>
  <si>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</si>
  <si>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</si>
  <si>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</si>
  <si>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</si>
  <si>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</si>
  <si>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</si>
  <si>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</si>
  <si>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</si>
  <si>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</si>
  <si>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</si>
  <si>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</si>
  <si>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</si>
  <si>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</si>
  <si>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</si>
  <si>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</si>
  <si>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</si>
  <si>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</si>
  <si>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</si>
  <si>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</si>
  <si>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</si>
  <si>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</si>
  <si>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</si>
  <si>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</si>
  <si>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</si>
  <si>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</si>
  <si>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</si>
  <si>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</si>
  <si>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</si>
  <si>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</si>
  <si>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</si>
  <si>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</si>
  <si>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</si>
  <si>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</si>
  <si>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</si>
  <si>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</si>
  <si>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</si>
  <si>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</si>
  <si>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</si>
  <si>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</si>
  <si>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</si>
  <si>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</si>
  <si>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</si>
  <si>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</si>
  <si>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</si>
  <si>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</si>
  <si>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</si>
  <si>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</si>
  <si>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</si>
  <si>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</si>
  <si>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</si>
  <si>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</si>
  <si>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</si>
  <si>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</si>
  <si>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</si>
  <si>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</si>
  <si>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</si>
  <si>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</si>
  <si>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</si>
  <si>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</si>
  <si>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</si>
  <si>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</si>
  <si>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</si>
  <si>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</si>
  <si>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</si>
  <si>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</si>
  <si>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</si>
  <si>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</si>
  <si>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</si>
  <si>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</si>
  <si>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</si>
  <si>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</si>
  <si>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</si>
  <si>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</si>
  <si>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</si>
  <si>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</si>
  <si>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</si>
  <si>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</si>
  <si>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</si>
  <si>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</si>
  <si>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</si>
  <si>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</si>
  <si>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</si>
  <si>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</si>
  <si>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</si>
  <si>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</si>
  <si>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</si>
  <si>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</si>
  <si>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</si>
  <si>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</si>
  <si>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</si>
  <si>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</si>
  <si>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</si>
  <si>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</si>
  <si>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</si>
  <si>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</si>
  <si>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</si>
  <si>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</si>
  <si>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</si>
  <si>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</si>
  <si>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</si>
  <si>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</si>
  <si>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</si>
  <si>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</si>
  <si>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</si>
  <si>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</si>
  <si>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</si>
  <si>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</si>
  <si>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</si>
  <si>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</si>
  <si>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</si>
  <si>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</si>
  <si>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</si>
  <si>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</si>
  <si>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</si>
  <si>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</si>
  <si>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</si>
  <si>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</si>
  <si>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</si>
  <si>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</si>
  <si>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</si>
  <si>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</si>
  <si>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</si>
  <si>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</si>
  <si>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</si>
  <si>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</si>
  <si>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</si>
  <si>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</si>
  <si>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</si>
  <si>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</si>
  <si>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</si>
  <si>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</si>
  <si>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</si>
  <si>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</si>
  <si>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</si>
  <si>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</si>
  <si>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</si>
  <si>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</si>
  <si>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</si>
  <si>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</si>
  <si>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</si>
  <si>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</si>
  <si>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</si>
  <si>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</si>
  <si>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</si>
  <si>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</si>
  <si>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</si>
  <si>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</si>
  <si>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</si>
  <si>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</si>
  <si>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</si>
  <si>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</si>
  <si>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</si>
  <si>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</si>
  <si>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</si>
  <si>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</si>
  <si>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</si>
  <si>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</si>
  <si>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</si>
  <si>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</si>
  <si>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2.2.4.4</t>
  </si>
  <si>
    <t>2.2.4.4.01</t>
  </si>
  <si>
    <t>Peaje</t>
  </si>
  <si>
    <t>Parametros del Reporte:
Parametros Reporte:
Hasta : 31/08/2025 23:59
null : Aprobado + Temporal
Preconfiguración : -
Perí-odo : 2025
Institucional : N
Partida Libre : 5191.01.0001
Presupuestado : S
Titulo Reporte : Ejecucion Mensual
Fecha : 08/09/2025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</si>
  <si>
    <t>2.3.9.5</t>
  </si>
  <si>
    <t>Utiles de cocina y comedor</t>
  </si>
  <si>
    <t>2.3.9.5.01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</si>
</sst>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  <xf numFmtId="2" fontId="3" fillId="0" borderId="0" xfId="1" applyNumberFormat="1" applyFont="1" applyAlignment="1">
      <alignment vertical="center" shrinkToFit="1"/>
    </xf>
    <xf numFmtId="2" fontId="5" fillId="0" borderId="0" xfId="1" applyNumberFormat="1" applyFont="1" applyAlignment="1">
      <alignment vertical="center" shrinkToFit="1"/>
    </xf>
    <xf numFmtId="2" fontId="3" fillId="0" borderId="0" xfId="1" applyNumberFormat="1" applyFont="1" applyAlignment="1">
      <alignment horizontal="right" vertical="center" shrinkToFit="1"/>
    </xf>
    <xf numFmtId="43" fontId="2" fillId="0" borderId="0" xfId="1" applyFont="1" applyAlignment="1">
      <alignment horizontal="left" vertical="center"/>
    </xf>
    <xf numFmtId="4" fontId="2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0"/>
  <sheetViews>
    <sheetView tabSelected="1" view="pageBreakPreview" topLeftCell="C4" zoomScale="98" zoomScaleNormal="130" zoomScaleSheetLayoutView="98" workbookViewId="0">
      <selection activeCell="M4" sqref="M4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9" style="11" customWidth="1"/>
    <col min="18" max="16384" width="9.33203125" style="11"/>
  </cols>
  <sheetData>
    <row r="1" spans="1:17" ht="18.75" x14ac:dyDescent="0.2">
      <c r="A1" s="35" t="s">
        <v>237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7" ht="18.75" x14ac:dyDescent="0.2">
      <c r="A2" s="35" t="s">
        <v>257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7" x14ac:dyDescent="0.2">
      <c r="A3" s="11" t="s">
        <v>236</v>
      </c>
    </row>
    <row r="4" spans="1:17" x14ac:dyDescent="0.2">
      <c r="A4" s="11" t="s">
        <v>256</v>
      </c>
    </row>
    <row r="6" spans="1:17" x14ac:dyDescent="0.2">
      <c r="J6" s="30"/>
      <c r="K6" s="30"/>
    </row>
    <row r="7" spans="1:17" s="3" customFormat="1" ht="36" customHeight="1" x14ac:dyDescent="0.2">
      <c r="A7" s="31" t="s">
        <v>1</v>
      </c>
      <c r="B7" s="3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  <c r="Q7" s="29"/>
    </row>
    <row r="8" spans="1:17" s="3" customFormat="1" ht="24.95" customHeight="1" x14ac:dyDescent="0.2">
      <c r="A8" s="36" t="s">
        <v>15</v>
      </c>
      <c r="B8" s="36"/>
      <c r="C8" s="13">
        <f t="shared" ref="C8:N8" si="0">+C9+C35+C81+C132</f>
        <v>408630.26</v>
      </c>
      <c r="D8" s="13">
        <f t="shared" si="0"/>
        <v>13193179.4</v>
      </c>
      <c r="E8" s="13">
        <f t="shared" si="0"/>
        <v>6863870.4000000004</v>
      </c>
      <c r="F8" s="13">
        <f t="shared" si="0"/>
        <v>7910553.5</v>
      </c>
      <c r="G8" s="13">
        <f t="shared" si="0"/>
        <v>8766417.2799999993</v>
      </c>
      <c r="H8" s="13">
        <f t="shared" si="0"/>
        <v>12452649.569999998</v>
      </c>
      <c r="I8" s="13">
        <f t="shared" si="0"/>
        <v>9190399.4199999999</v>
      </c>
      <c r="J8" s="13">
        <f t="shared" si="0"/>
        <v>8593243.5799999982</v>
      </c>
      <c r="K8" s="13">
        <f t="shared" si="0"/>
        <v>5821178.4899999993</v>
      </c>
      <c r="L8" s="13">
        <f>+L9+L35+L81+L132</f>
        <v>10820099.08</v>
      </c>
      <c r="M8" s="13">
        <f t="shared" si="0"/>
        <v>13826458.090000002</v>
      </c>
      <c r="N8" s="13">
        <f t="shared" si="0"/>
        <v>0</v>
      </c>
      <c r="O8" s="13">
        <f>SUM(C8:N8)</f>
        <v>97846679.069999993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0</v>
      </c>
      <c r="D9" s="4">
        <f t="shared" si="1"/>
        <v>13055412.76</v>
      </c>
      <c r="E9" s="4">
        <f t="shared" si="1"/>
        <v>6679176.9800000004</v>
      </c>
      <c r="F9" s="4">
        <f t="shared" si="1"/>
        <v>6599768.75</v>
      </c>
      <c r="G9" s="4">
        <f t="shared" si="1"/>
        <v>7906901.2599999998</v>
      </c>
      <c r="H9" s="4">
        <f t="shared" si="1"/>
        <v>11754241.299999999</v>
      </c>
      <c r="I9" s="4">
        <f t="shared" si="1"/>
        <v>7825719.2699999996</v>
      </c>
      <c r="J9" s="4">
        <f t="shared" si="1"/>
        <v>7825719.2699999996</v>
      </c>
      <c r="K9" s="4">
        <f t="shared" si="1"/>
        <v>5283480.2699999996</v>
      </c>
      <c r="L9" s="4">
        <f>+L10+L20+L28</f>
        <v>10355253.460000001</v>
      </c>
      <c r="M9" s="4">
        <f>+M10+M20+M28</f>
        <v>12863252.140000001</v>
      </c>
      <c r="N9" s="4">
        <f t="shared" si="1"/>
        <v>0</v>
      </c>
      <c r="O9" s="4">
        <f>SUM(C9:N9)</f>
        <v>90148925.459999993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 t="shared" ref="D10:K10" si="2">+D11+D13+D15+D17</f>
        <v>8587888.0399999991</v>
      </c>
      <c r="E10" s="18">
        <f t="shared" si="2"/>
        <v>4129810</v>
      </c>
      <c r="F10" s="18">
        <f t="shared" si="2"/>
        <v>4057000</v>
      </c>
      <c r="G10" s="18">
        <f t="shared" si="2"/>
        <v>4964252.01</v>
      </c>
      <c r="H10" s="18">
        <f t="shared" si="2"/>
        <v>4497000</v>
      </c>
      <c r="I10" s="18">
        <f t="shared" si="2"/>
        <v>4497000</v>
      </c>
      <c r="J10" s="18">
        <f t="shared" si="2"/>
        <v>4497000</v>
      </c>
      <c r="K10" s="18">
        <f t="shared" si="2"/>
        <v>4587000</v>
      </c>
      <c r="L10" s="18">
        <f>+L11+L13+L15+L17</f>
        <v>4642000</v>
      </c>
      <c r="M10" s="18">
        <f>+M11+M13+M15+M17</f>
        <v>7598666.6799999997</v>
      </c>
      <c r="N10" s="6">
        <v>0</v>
      </c>
      <c r="O10" s="6">
        <f>SUM(C10:N10)</f>
        <v>52057616.729999997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 t="shared" ref="E11:I11" si="3">E12</f>
        <v>2906310</v>
      </c>
      <c r="F11" s="6">
        <f t="shared" si="3"/>
        <v>2812000</v>
      </c>
      <c r="G11" s="6">
        <f t="shared" si="3"/>
        <v>2882000</v>
      </c>
      <c r="H11" s="6">
        <f t="shared" si="3"/>
        <v>3102000</v>
      </c>
      <c r="I11" s="6">
        <f t="shared" si="3"/>
        <v>3102000</v>
      </c>
      <c r="J11" s="6">
        <f>J12</f>
        <v>3102000</v>
      </c>
      <c r="K11" s="6">
        <f>K12</f>
        <v>3167000</v>
      </c>
      <c r="L11" s="6">
        <f>L12</f>
        <v>3132000</v>
      </c>
      <c r="M11" s="6">
        <f>M12</f>
        <v>3147000</v>
      </c>
      <c r="N11" s="6">
        <v>0</v>
      </c>
      <c r="O11" s="6">
        <f>SUM(C11:N11)</f>
        <v>33097510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18">
        <v>2812000</v>
      </c>
      <c r="G12" s="18">
        <v>2882000</v>
      </c>
      <c r="H12" s="18">
        <v>3102000</v>
      </c>
      <c r="I12" s="6">
        <v>3102000</v>
      </c>
      <c r="J12" s="6">
        <v>3102000</v>
      </c>
      <c r="K12" s="6">
        <v>3167000</v>
      </c>
      <c r="L12" s="6">
        <v>3132000</v>
      </c>
      <c r="M12" s="6">
        <v>3147000</v>
      </c>
      <c r="N12" s="6">
        <v>0</v>
      </c>
      <c r="O12" s="6">
        <f t="shared" ref="O12:O34" si="4">SUM(C12:N12)</f>
        <v>33097510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 t="shared" ref="E13:M13" si="5">E14</f>
        <v>1223500</v>
      </c>
      <c r="F13" s="18">
        <f t="shared" si="5"/>
        <v>1245000</v>
      </c>
      <c r="G13" s="18">
        <f t="shared" si="5"/>
        <v>1220000</v>
      </c>
      <c r="H13" s="18">
        <f t="shared" si="5"/>
        <v>1395000</v>
      </c>
      <c r="I13" s="18">
        <f t="shared" si="5"/>
        <v>1395000</v>
      </c>
      <c r="J13" s="6">
        <f t="shared" si="5"/>
        <v>1395000</v>
      </c>
      <c r="K13" s="6">
        <f t="shared" si="5"/>
        <v>1420000</v>
      </c>
      <c r="L13" s="6">
        <f t="shared" si="5"/>
        <v>1510000</v>
      </c>
      <c r="M13" s="6">
        <f>M14</f>
        <v>1575000</v>
      </c>
      <c r="N13" s="6">
        <v>0</v>
      </c>
      <c r="O13" s="6">
        <f t="shared" si="4"/>
        <v>15033500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18">
        <v>1245000</v>
      </c>
      <c r="G14" s="18">
        <v>1220000</v>
      </c>
      <c r="H14" s="18">
        <v>1395000</v>
      </c>
      <c r="I14" s="6">
        <v>1395000</v>
      </c>
      <c r="J14" s="6">
        <v>1395000</v>
      </c>
      <c r="K14" s="6">
        <v>1420000</v>
      </c>
      <c r="L14" s="6">
        <v>1510000</v>
      </c>
      <c r="M14" s="6">
        <v>1575000</v>
      </c>
      <c r="N14" s="6">
        <v>0</v>
      </c>
      <c r="O14" s="6">
        <f t="shared" si="4"/>
        <v>15033500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2876666.68</v>
      </c>
      <c r="N15" s="7">
        <v>0</v>
      </c>
      <c r="O15" s="6">
        <f t="shared" si="4"/>
        <v>2876666.68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24">
        <v>2875666.68</v>
      </c>
      <c r="N16" s="7">
        <v>0</v>
      </c>
      <c r="O16" s="6">
        <f t="shared" si="4"/>
        <v>2875666.68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20">
        <v>0</v>
      </c>
      <c r="G17" s="18">
        <f>+G18+G19</f>
        <v>862252.01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4"/>
        <v>1049940.05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20">
        <v>0</v>
      </c>
      <c r="G18" s="18">
        <v>300300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4"/>
        <v>460300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20">
        <v>0</v>
      </c>
      <c r="G19" s="18">
        <v>561952.01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4"/>
        <v>589640.05000000005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 t="shared" ref="D20:M20" si="6">D21</f>
        <v>3192000</v>
      </c>
      <c r="E20" s="18">
        <f t="shared" si="6"/>
        <v>1923000</v>
      </c>
      <c r="F20" s="18">
        <f t="shared" si="6"/>
        <v>1925000</v>
      </c>
      <c r="G20" s="18">
        <f t="shared" si="6"/>
        <v>2318000</v>
      </c>
      <c r="H20" s="18">
        <f t="shared" si="6"/>
        <v>6574522.0299999993</v>
      </c>
      <c r="I20" s="18">
        <f t="shared" si="6"/>
        <v>2646000</v>
      </c>
      <c r="J20" s="18">
        <f t="shared" si="6"/>
        <v>2646000</v>
      </c>
      <c r="K20" s="18">
        <f t="shared" si="6"/>
        <v>0</v>
      </c>
      <c r="L20" s="18">
        <f t="shared" si="6"/>
        <v>5008400</v>
      </c>
      <c r="M20" s="18">
        <f>M21</f>
        <v>4547500</v>
      </c>
      <c r="N20" s="7">
        <v>0</v>
      </c>
      <c r="O20" s="6">
        <f t="shared" si="4"/>
        <v>30780422.030000001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18">
        <f>F22+F23</f>
        <v>1925000</v>
      </c>
      <c r="G21" s="18">
        <f t="shared" ref="G21:L21" si="7">G22+G23+G24+G25+G26+G27</f>
        <v>2318000</v>
      </c>
      <c r="H21" s="18">
        <f t="shared" si="7"/>
        <v>6574522.0299999993</v>
      </c>
      <c r="I21" s="18">
        <f t="shared" si="7"/>
        <v>2646000</v>
      </c>
      <c r="J21" s="18">
        <f t="shared" si="7"/>
        <v>2646000</v>
      </c>
      <c r="K21" s="18">
        <f t="shared" si="7"/>
        <v>0</v>
      </c>
      <c r="L21" s="18">
        <f t="shared" si="7"/>
        <v>5008400</v>
      </c>
      <c r="M21" s="7">
        <f>+M22+M23</f>
        <v>4547500</v>
      </c>
      <c r="N21" s="7">
        <v>0</v>
      </c>
      <c r="O21" s="6">
        <f t="shared" si="4"/>
        <v>30780422.030000001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18">
        <v>768000</v>
      </c>
      <c r="G22" s="18">
        <v>885000</v>
      </c>
      <c r="H22" s="18">
        <v>926500</v>
      </c>
      <c r="I22" s="6">
        <v>985000</v>
      </c>
      <c r="J22" s="24">
        <v>985000</v>
      </c>
      <c r="K22" s="7">
        <v>0</v>
      </c>
      <c r="L22" s="24">
        <v>1102000</v>
      </c>
      <c r="M22" s="24">
        <v>2370500</v>
      </c>
      <c r="N22" s="7">
        <v>0</v>
      </c>
      <c r="O22" s="6">
        <f t="shared" si="4"/>
        <v>10158000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18">
        <v>1157000</v>
      </c>
      <c r="G23" s="18">
        <v>1433000</v>
      </c>
      <c r="H23" s="18">
        <v>1505000</v>
      </c>
      <c r="I23" s="6">
        <v>1661000</v>
      </c>
      <c r="J23" s="24">
        <v>1661000</v>
      </c>
      <c r="K23" s="7">
        <v>0</v>
      </c>
      <c r="L23" s="24">
        <v>3906400</v>
      </c>
      <c r="M23" s="24">
        <v>2177000</v>
      </c>
      <c r="N23" s="7">
        <v>0</v>
      </c>
      <c r="O23" s="6">
        <f t="shared" si="4"/>
        <v>16479400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4043022.03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4"/>
        <v>4043022.03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4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4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4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 t="shared" ref="D28:M28" si="8">+D29+D31+D33</f>
        <v>1275524.72</v>
      </c>
      <c r="E28" s="6">
        <f t="shared" si="8"/>
        <v>626366.98</v>
      </c>
      <c r="F28" s="18">
        <f t="shared" si="8"/>
        <v>617768.75</v>
      </c>
      <c r="G28" s="18">
        <f t="shared" si="8"/>
        <v>624649.25</v>
      </c>
      <c r="H28" s="18">
        <f t="shared" si="8"/>
        <v>682719.27</v>
      </c>
      <c r="I28" s="18">
        <f t="shared" si="8"/>
        <v>682719.27</v>
      </c>
      <c r="J28" s="18">
        <f t="shared" si="8"/>
        <v>682719.27</v>
      </c>
      <c r="K28" s="18">
        <f t="shared" si="8"/>
        <v>696480.27</v>
      </c>
      <c r="L28" s="18">
        <f t="shared" si="8"/>
        <v>704853.46000000008</v>
      </c>
      <c r="M28" s="18">
        <f t="shared" si="8"/>
        <v>717085.46000000008</v>
      </c>
      <c r="N28" s="7">
        <v>0</v>
      </c>
      <c r="O28" s="6">
        <f t="shared" si="4"/>
        <v>7310886.6999999993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 t="shared" ref="D29:M29" si="9">D30</f>
        <v>592529.02</v>
      </c>
      <c r="E29" s="6">
        <f t="shared" si="9"/>
        <v>291280.95</v>
      </c>
      <c r="F29" s="18">
        <f t="shared" si="9"/>
        <v>287641.3</v>
      </c>
      <c r="G29" s="18">
        <f t="shared" si="9"/>
        <v>290831.8</v>
      </c>
      <c r="H29" s="18">
        <f t="shared" si="9"/>
        <v>318837.3</v>
      </c>
      <c r="I29" s="18">
        <f t="shared" si="9"/>
        <v>318837.3</v>
      </c>
      <c r="J29" s="18">
        <f t="shared" si="9"/>
        <v>318837.3</v>
      </c>
      <c r="K29" s="18">
        <f t="shared" si="9"/>
        <v>325218.3</v>
      </c>
      <c r="L29" s="18">
        <f t="shared" si="9"/>
        <v>329117.8</v>
      </c>
      <c r="M29" s="18">
        <f t="shared" si="9"/>
        <v>334789.8</v>
      </c>
      <c r="N29" s="7">
        <v>0</v>
      </c>
      <c r="O29" s="6">
        <f t="shared" si="4"/>
        <v>3407920.8699999992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18">
        <v>287641.3</v>
      </c>
      <c r="G30" s="18">
        <v>290831.8</v>
      </c>
      <c r="H30" s="18">
        <v>318837.3</v>
      </c>
      <c r="I30" s="6">
        <v>318837.3</v>
      </c>
      <c r="J30" s="24">
        <v>318837.3</v>
      </c>
      <c r="K30" s="24">
        <v>325218.3</v>
      </c>
      <c r="L30" s="24">
        <v>329117.8</v>
      </c>
      <c r="M30" s="24">
        <v>334789.8</v>
      </c>
      <c r="N30" s="7">
        <v>0</v>
      </c>
      <c r="O30" s="6">
        <f t="shared" si="4"/>
        <v>3407920.8699999992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 t="shared" ref="D31:M31" si="10">D32</f>
        <v>596414.19999999995</v>
      </c>
      <c r="E31" s="6">
        <f t="shared" si="10"/>
        <v>293216.51</v>
      </c>
      <c r="F31" s="18">
        <f t="shared" si="10"/>
        <v>288047</v>
      </c>
      <c r="G31" s="18">
        <f t="shared" si="10"/>
        <v>291242</v>
      </c>
      <c r="H31" s="18">
        <f t="shared" si="10"/>
        <v>319287</v>
      </c>
      <c r="I31" s="18">
        <f t="shared" si="10"/>
        <v>319287</v>
      </c>
      <c r="J31" s="18">
        <f t="shared" si="10"/>
        <v>319287</v>
      </c>
      <c r="K31" s="18">
        <f t="shared" si="10"/>
        <v>325677</v>
      </c>
      <c r="L31" s="18">
        <f t="shared" si="10"/>
        <v>329582</v>
      </c>
      <c r="M31" s="18">
        <f t="shared" si="10"/>
        <v>335262</v>
      </c>
      <c r="N31" s="7">
        <v>0</v>
      </c>
      <c r="O31" s="6">
        <f t="shared" si="4"/>
        <v>3417301.71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596414.19999999995</v>
      </c>
      <c r="E32" s="6">
        <v>293216.51</v>
      </c>
      <c r="F32" s="18">
        <v>288047</v>
      </c>
      <c r="G32" s="18">
        <v>291242</v>
      </c>
      <c r="H32" s="18">
        <v>319287</v>
      </c>
      <c r="I32" s="6">
        <v>319287</v>
      </c>
      <c r="J32" s="24">
        <v>319287</v>
      </c>
      <c r="K32" s="7">
        <v>325677</v>
      </c>
      <c r="L32" s="7">
        <v>329582</v>
      </c>
      <c r="M32" s="24">
        <v>335262</v>
      </c>
      <c r="N32" s="7">
        <v>0</v>
      </c>
      <c r="O32" s="6">
        <f t="shared" si="4"/>
        <v>3417301.71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 t="shared" ref="D33:M33" si="11">D34</f>
        <v>86581.5</v>
      </c>
      <c r="E33" s="6">
        <f t="shared" si="11"/>
        <v>41869.519999999997</v>
      </c>
      <c r="F33" s="18">
        <f t="shared" si="11"/>
        <v>42080.45</v>
      </c>
      <c r="G33" s="18">
        <f t="shared" si="11"/>
        <v>42575.45</v>
      </c>
      <c r="H33" s="18">
        <f t="shared" si="11"/>
        <v>44594.97</v>
      </c>
      <c r="I33" s="18">
        <f t="shared" si="11"/>
        <v>44594.97</v>
      </c>
      <c r="J33" s="18">
        <f t="shared" si="11"/>
        <v>44594.97</v>
      </c>
      <c r="K33" s="18">
        <f t="shared" si="11"/>
        <v>45584.97</v>
      </c>
      <c r="L33" s="18">
        <f t="shared" si="11"/>
        <v>46153.66</v>
      </c>
      <c r="M33" s="18">
        <f t="shared" si="11"/>
        <v>47033.66</v>
      </c>
      <c r="N33" s="7">
        <v>0</v>
      </c>
      <c r="O33" s="6">
        <f t="shared" si="4"/>
        <v>485664.12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18">
        <v>42080.45</v>
      </c>
      <c r="G34" s="18">
        <v>42575.45</v>
      </c>
      <c r="H34" s="18">
        <v>44594.97</v>
      </c>
      <c r="I34" s="6">
        <v>44594.97</v>
      </c>
      <c r="J34" s="24">
        <v>44594.97</v>
      </c>
      <c r="K34" s="24">
        <v>45584.97</v>
      </c>
      <c r="L34" s="7">
        <v>46153.66</v>
      </c>
      <c r="M34" s="24">
        <v>47033.66</v>
      </c>
      <c r="N34" s="7">
        <v>0</v>
      </c>
      <c r="O34" s="6">
        <f t="shared" si="4"/>
        <v>485664.12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>+C36+C47+C50+C53+C58+C63+C69+C76</f>
        <v>408630.26</v>
      </c>
      <c r="D35" s="4">
        <f>+D36+D47+D50+D53+D58+D63+D69+D76</f>
        <v>137766.64000000001</v>
      </c>
      <c r="E35" s="4">
        <f>+E36+E47+E50+E53+E58+E63+E69+E76</f>
        <v>184693.41999999998</v>
      </c>
      <c r="F35" s="21">
        <f>F36+F47+F50+F53+F58+F63</f>
        <v>266438.91000000003</v>
      </c>
      <c r="G35" s="21">
        <f>G36+G47+G50+G53+G58+G63</f>
        <v>419516.01999999996</v>
      </c>
      <c r="H35" s="21">
        <f>H36+H47+H50+H53+H58+H63</f>
        <v>454849.77</v>
      </c>
      <c r="I35" s="4">
        <f t="shared" ref="I35:N35" si="12">+I36+I47+I50+I53+I58+I63+I69+I76</f>
        <v>1059281.83</v>
      </c>
      <c r="J35" s="4">
        <f t="shared" si="12"/>
        <v>141524.31</v>
      </c>
      <c r="K35" s="4">
        <f t="shared" si="12"/>
        <v>228278.22</v>
      </c>
      <c r="L35" s="4">
        <f t="shared" si="12"/>
        <v>244169.76</v>
      </c>
      <c r="M35" s="4">
        <f t="shared" si="12"/>
        <v>436990.55</v>
      </c>
      <c r="N35" s="4">
        <f t="shared" si="12"/>
        <v>0</v>
      </c>
      <c r="O35" s="4">
        <f>SUM(C35:N35)</f>
        <v>3982139.6900000004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 t="shared" ref="D36:M36" si="13">D37+D39+D41+D43+D45</f>
        <v>137766.64000000001</v>
      </c>
      <c r="E36" s="6">
        <f t="shared" si="13"/>
        <v>104317.42</v>
      </c>
      <c r="F36" s="18">
        <f t="shared" si="13"/>
        <v>101440.19</v>
      </c>
      <c r="G36" s="18">
        <f t="shared" si="13"/>
        <v>88495.99</v>
      </c>
      <c r="H36" s="18">
        <f t="shared" si="13"/>
        <v>301444.77</v>
      </c>
      <c r="I36" s="18">
        <f t="shared" si="13"/>
        <v>146837.83000000002</v>
      </c>
      <c r="J36" s="18">
        <f t="shared" si="13"/>
        <v>50976.31</v>
      </c>
      <c r="K36" s="18">
        <f t="shared" si="13"/>
        <v>188090.22</v>
      </c>
      <c r="L36" s="18">
        <f t="shared" si="13"/>
        <v>203981.76</v>
      </c>
      <c r="M36" s="18">
        <f t="shared" si="13"/>
        <v>89758.57</v>
      </c>
      <c r="N36" s="7">
        <v>0</v>
      </c>
      <c r="O36" s="6">
        <f t="shared" ref="O36:O97" si="14">SUM(C36:N36)</f>
        <v>1583852.4600000002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 t="shared" ref="D37:M37" si="15">D38</f>
        <v>84281.31</v>
      </c>
      <c r="E37" s="6">
        <f t="shared" si="15"/>
        <v>46871.29</v>
      </c>
      <c r="F37" s="18">
        <f t="shared" si="15"/>
        <v>45308.74</v>
      </c>
      <c r="G37" s="18">
        <f t="shared" si="15"/>
        <v>83527.91</v>
      </c>
      <c r="H37" s="18">
        <f t="shared" si="15"/>
        <v>189709.53</v>
      </c>
      <c r="I37" s="18">
        <f t="shared" si="15"/>
        <v>86016.02</v>
      </c>
      <c r="J37" s="18">
        <f t="shared" si="15"/>
        <v>45006.79</v>
      </c>
      <c r="K37" s="18">
        <f t="shared" si="15"/>
        <v>124808.41</v>
      </c>
      <c r="L37" s="18">
        <f t="shared" si="15"/>
        <v>81300.960000000006</v>
      </c>
      <c r="M37" s="18">
        <f t="shared" si="15"/>
        <v>83752.75</v>
      </c>
      <c r="N37" s="7">
        <v>0</v>
      </c>
      <c r="O37" s="6">
        <f t="shared" si="14"/>
        <v>990182.3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18">
        <v>45308.74</v>
      </c>
      <c r="G38" s="18">
        <v>83527.91</v>
      </c>
      <c r="H38" s="18">
        <v>189709.53</v>
      </c>
      <c r="I38" s="6">
        <v>86016.02</v>
      </c>
      <c r="J38" s="24">
        <v>45006.79</v>
      </c>
      <c r="K38" s="24">
        <v>124808.41</v>
      </c>
      <c r="L38" s="24">
        <v>81300.960000000006</v>
      </c>
      <c r="M38" s="24">
        <v>83752.75</v>
      </c>
      <c r="N38" s="7">
        <v>0</v>
      </c>
      <c r="O38" s="6">
        <f t="shared" si="14"/>
        <v>990182.3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 t="shared" ref="D39:M39" si="16">D40</f>
        <v>4970.3500000000004</v>
      </c>
      <c r="E39" s="6">
        <f t="shared" si="16"/>
        <v>5115.1099999999997</v>
      </c>
      <c r="F39" s="18">
        <f t="shared" si="16"/>
        <v>4970.3500000000004</v>
      </c>
      <c r="G39" s="18">
        <f t="shared" si="16"/>
        <v>4968.08</v>
      </c>
      <c r="H39" s="18">
        <f t="shared" si="16"/>
        <v>5112.84</v>
      </c>
      <c r="I39" s="18">
        <f t="shared" si="16"/>
        <v>4970.3900000000003</v>
      </c>
      <c r="J39" s="18">
        <f t="shared" si="16"/>
        <v>4967.5200000000004</v>
      </c>
      <c r="K39" s="18">
        <f t="shared" si="16"/>
        <v>5112.28</v>
      </c>
      <c r="L39" s="18">
        <f t="shared" si="16"/>
        <v>4969.79</v>
      </c>
      <c r="M39" s="23">
        <f t="shared" si="16"/>
        <v>5003.82</v>
      </c>
      <c r="N39" s="7">
        <v>0</v>
      </c>
      <c r="O39" s="6">
        <f t="shared" si="14"/>
        <v>55130.880000000005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18">
        <v>4970.3500000000004</v>
      </c>
      <c r="G40" s="18">
        <v>4968.08</v>
      </c>
      <c r="H40" s="18">
        <v>5112.84</v>
      </c>
      <c r="I40" s="6">
        <v>4970.3900000000003</v>
      </c>
      <c r="J40" s="24">
        <v>4967.5200000000004</v>
      </c>
      <c r="K40" s="24">
        <v>5112.28</v>
      </c>
      <c r="L40" s="24">
        <v>4969.79</v>
      </c>
      <c r="M40" s="24">
        <v>5003.82</v>
      </c>
      <c r="N40" s="7">
        <v>0</v>
      </c>
      <c r="O40" s="6">
        <f t="shared" si="14"/>
        <v>55130.880000000005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18">
        <f>F42</f>
        <v>51161.1</v>
      </c>
      <c r="G41" s="18">
        <v>0</v>
      </c>
      <c r="H41" s="18">
        <f>H42</f>
        <v>103067.4</v>
      </c>
      <c r="I41" s="18">
        <f>I42</f>
        <v>55851.42</v>
      </c>
      <c r="J41" s="18">
        <f>J42</f>
        <v>0</v>
      </c>
      <c r="K41" s="18">
        <f>K42</f>
        <v>57167.53</v>
      </c>
      <c r="L41" s="18">
        <f>L42</f>
        <v>116709.01</v>
      </c>
      <c r="M41" s="7">
        <v>0</v>
      </c>
      <c r="N41" s="7">
        <v>0</v>
      </c>
      <c r="O41" s="6">
        <f t="shared" si="14"/>
        <v>526218.88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18">
        <v>51161.1</v>
      </c>
      <c r="G42" s="18">
        <v>0</v>
      </c>
      <c r="H42" s="18">
        <v>103067.4</v>
      </c>
      <c r="I42" s="18">
        <v>55851.42</v>
      </c>
      <c r="J42" s="7">
        <v>0</v>
      </c>
      <c r="K42" s="24">
        <v>57167.53</v>
      </c>
      <c r="L42" s="24">
        <v>116709.01</v>
      </c>
      <c r="M42" s="7">
        <v>0</v>
      </c>
      <c r="N42" s="7">
        <v>0</v>
      </c>
      <c r="O42" s="6">
        <f t="shared" si="14"/>
        <v>526218.88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18">
        <f>F44</f>
        <v>0</v>
      </c>
      <c r="G43" s="18">
        <f>G44</f>
        <v>0</v>
      </c>
      <c r="H43" s="18">
        <f>H44</f>
        <v>2004</v>
      </c>
      <c r="I43" s="7">
        <v>0</v>
      </c>
      <c r="J43" s="18">
        <f>J44</f>
        <v>1002</v>
      </c>
      <c r="K43" s="18">
        <f>K44</f>
        <v>1002</v>
      </c>
      <c r="L43" s="18">
        <f>L44</f>
        <v>1002</v>
      </c>
      <c r="M43" s="18">
        <f>M44</f>
        <v>1002</v>
      </c>
      <c r="N43" s="7">
        <v>0</v>
      </c>
      <c r="O43" s="6">
        <f t="shared" si="14"/>
        <v>9218.4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18">
        <v>0</v>
      </c>
      <c r="G44" s="18">
        <v>0</v>
      </c>
      <c r="H44" s="18">
        <v>2004</v>
      </c>
      <c r="I44" s="7">
        <v>0</v>
      </c>
      <c r="J44" s="24">
        <v>1002</v>
      </c>
      <c r="K44" s="24">
        <v>1002</v>
      </c>
      <c r="L44" s="7">
        <v>1002</v>
      </c>
      <c r="M44" s="24">
        <v>1002</v>
      </c>
      <c r="N44" s="7">
        <v>0</v>
      </c>
      <c r="O44" s="6">
        <f t="shared" si="14"/>
        <v>9218.4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18">
        <v>0</v>
      </c>
      <c r="G45" s="18">
        <v>0</v>
      </c>
      <c r="H45" s="18">
        <f>H46</f>
        <v>1551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4"/>
        <v>3102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18">
        <v>0</v>
      </c>
      <c r="G46" s="18">
        <v>0</v>
      </c>
      <c r="H46" s="18">
        <v>1551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4"/>
        <v>3102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4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4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4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73029</v>
      </c>
      <c r="I50" s="7">
        <v>0</v>
      </c>
      <c r="J50" s="23">
        <f>J51</f>
        <v>360</v>
      </c>
      <c r="K50" s="27">
        <f>K51</f>
        <v>0</v>
      </c>
      <c r="L50" s="27">
        <f>L51</f>
        <v>0</v>
      </c>
      <c r="M50" s="23">
        <f>M51</f>
        <v>55755</v>
      </c>
      <c r="N50" s="7">
        <v>0</v>
      </c>
      <c r="O50" s="6">
        <f t="shared" si="14"/>
        <v>367031.5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73029</v>
      </c>
      <c r="I51" s="7">
        <v>0</v>
      </c>
      <c r="J51" s="23">
        <f>J52</f>
        <v>360</v>
      </c>
      <c r="K51" s="27">
        <f>K52</f>
        <v>0</v>
      </c>
      <c r="L51" s="7">
        <v>0</v>
      </c>
      <c r="M51" s="24">
        <f>+M52</f>
        <v>55755</v>
      </c>
      <c r="N51" s="7">
        <v>0</v>
      </c>
      <c r="O51" s="6">
        <f t="shared" si="14"/>
        <v>367031.5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20">
        <v>0</v>
      </c>
      <c r="G52" s="20">
        <v>0</v>
      </c>
      <c r="H52" s="23">
        <v>73029</v>
      </c>
      <c r="I52" s="7">
        <v>0</v>
      </c>
      <c r="J52" s="23">
        <v>360</v>
      </c>
      <c r="K52" s="7">
        <v>0</v>
      </c>
      <c r="L52" s="7">
        <v>0</v>
      </c>
      <c r="M52" s="24">
        <v>55755</v>
      </c>
      <c r="N52" s="7">
        <v>0</v>
      </c>
      <c r="O52" s="6">
        <f t="shared" si="14"/>
        <v>367031.5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20">
        <v>0</v>
      </c>
      <c r="I53" s="7">
        <v>0</v>
      </c>
      <c r="J53" s="24">
        <f>J54+J56</f>
        <v>50000</v>
      </c>
      <c r="K53" s="26">
        <f>K54+K56</f>
        <v>0</v>
      </c>
      <c r="L53" s="7">
        <v>0</v>
      </c>
      <c r="M53" s="7">
        <v>0</v>
      </c>
      <c r="N53" s="7">
        <v>0</v>
      </c>
      <c r="O53" s="6">
        <f t="shared" si="14"/>
        <v>50000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4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4"/>
        <v>0</v>
      </c>
    </row>
    <row r="56" spans="1:15" s="3" customFormat="1" ht="18" customHeight="1" x14ac:dyDescent="0.2">
      <c r="A56" s="5" t="s">
        <v>258</v>
      </c>
      <c r="B56" s="5" t="s">
        <v>260</v>
      </c>
      <c r="C56" s="7">
        <v>0</v>
      </c>
      <c r="D56" s="7">
        <v>0</v>
      </c>
      <c r="E56" s="7">
        <v>0</v>
      </c>
      <c r="F56" s="20">
        <v>0</v>
      </c>
      <c r="G56" s="20">
        <v>0</v>
      </c>
      <c r="H56" s="20">
        <v>0</v>
      </c>
      <c r="I56" s="7">
        <v>0</v>
      </c>
      <c r="J56" s="24">
        <f>J57</f>
        <v>50000</v>
      </c>
      <c r="K56" s="26">
        <f>K57</f>
        <v>0</v>
      </c>
      <c r="L56" s="7">
        <v>0</v>
      </c>
      <c r="M56" s="7">
        <v>0</v>
      </c>
      <c r="N56" s="7">
        <v>0</v>
      </c>
      <c r="O56" s="6">
        <f t="shared" ref="O56:O57" si="17">SUM(C56:N56)</f>
        <v>50000</v>
      </c>
    </row>
    <row r="57" spans="1:15" s="3" customFormat="1" ht="18" customHeight="1" x14ac:dyDescent="0.2">
      <c r="A57" s="5" t="s">
        <v>259</v>
      </c>
      <c r="B57" s="5" t="s">
        <v>260</v>
      </c>
      <c r="C57" s="7">
        <v>0</v>
      </c>
      <c r="D57" s="7">
        <v>0</v>
      </c>
      <c r="E57" s="7">
        <v>0</v>
      </c>
      <c r="F57" s="20">
        <v>0</v>
      </c>
      <c r="G57" s="20">
        <v>0</v>
      </c>
      <c r="H57" s="20">
        <v>0</v>
      </c>
      <c r="I57" s="7">
        <v>0</v>
      </c>
      <c r="J57" s="24">
        <v>50000</v>
      </c>
      <c r="K57" s="7">
        <v>0</v>
      </c>
      <c r="L57" s="7">
        <v>0</v>
      </c>
      <c r="M57" s="7">
        <v>0</v>
      </c>
      <c r="N57" s="7">
        <v>0</v>
      </c>
      <c r="O57" s="6">
        <f t="shared" si="17"/>
        <v>50000</v>
      </c>
    </row>
    <row r="58" spans="1:15" s="3" customFormat="1" ht="18" customHeight="1" x14ac:dyDescent="0.2">
      <c r="A58" s="5" t="s">
        <v>78</v>
      </c>
      <c r="B58" s="5" t="s">
        <v>79</v>
      </c>
      <c r="C58" s="6">
        <f>+C59+C61</f>
        <v>0</v>
      </c>
      <c r="D58" s="7">
        <v>0</v>
      </c>
      <c r="E58" s="19">
        <f>E59+E61</f>
        <v>80376</v>
      </c>
      <c r="F58" s="22">
        <f>F59+F61</f>
        <v>40188</v>
      </c>
      <c r="G58" s="18">
        <f>G59</f>
        <v>289212.55</v>
      </c>
      <c r="H58" s="18">
        <f t="shared" ref="H58:M58" si="18">H59+H61</f>
        <v>80376</v>
      </c>
      <c r="I58" s="18">
        <f t="shared" si="18"/>
        <v>40188</v>
      </c>
      <c r="J58" s="18">
        <f t="shared" si="18"/>
        <v>40188</v>
      </c>
      <c r="K58" s="18">
        <f t="shared" si="18"/>
        <v>40188</v>
      </c>
      <c r="L58" s="18">
        <f t="shared" si="18"/>
        <v>40188</v>
      </c>
      <c r="M58" s="18">
        <f t="shared" si="18"/>
        <v>40188</v>
      </c>
      <c r="N58" s="7">
        <v>0</v>
      </c>
      <c r="O58" s="6">
        <f t="shared" si="14"/>
        <v>691092.55</v>
      </c>
    </row>
    <row r="59" spans="1:15" s="3" customFormat="1" ht="18" customHeight="1" x14ac:dyDescent="0.2">
      <c r="A59" s="5" t="s">
        <v>80</v>
      </c>
      <c r="B59" s="5" t="s">
        <v>81</v>
      </c>
      <c r="C59" s="7">
        <v>0</v>
      </c>
      <c r="D59" s="7">
        <v>0</v>
      </c>
      <c r="E59" s="7">
        <v>0</v>
      </c>
      <c r="F59" s="20">
        <v>0</v>
      </c>
      <c r="G59" s="18">
        <f>G60</f>
        <v>289212.55</v>
      </c>
      <c r="H59" s="18">
        <f>H60</f>
        <v>0</v>
      </c>
      <c r="I59" s="7">
        <v>0</v>
      </c>
      <c r="J59" s="7">
        <f>J60</f>
        <v>0</v>
      </c>
      <c r="K59" s="7">
        <f>K60</f>
        <v>0</v>
      </c>
      <c r="L59" s="7">
        <v>0</v>
      </c>
      <c r="M59" s="7">
        <v>0</v>
      </c>
      <c r="N59" s="7">
        <v>0</v>
      </c>
      <c r="O59" s="6">
        <f t="shared" si="14"/>
        <v>289212.55</v>
      </c>
    </row>
    <row r="60" spans="1:15" s="3" customFormat="1" ht="18" customHeight="1" x14ac:dyDescent="0.2">
      <c r="A60" s="5" t="s">
        <v>82</v>
      </c>
      <c r="B60" s="5" t="s">
        <v>81</v>
      </c>
      <c r="C60" s="7">
        <v>0</v>
      </c>
      <c r="D60" s="7">
        <v>0</v>
      </c>
      <c r="E60" s="7">
        <v>0</v>
      </c>
      <c r="F60" s="20">
        <v>0</v>
      </c>
      <c r="G60" s="18">
        <v>289212.55</v>
      </c>
      <c r="H60" s="1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4"/>
        <v>289212.55</v>
      </c>
    </row>
    <row r="61" spans="1:15" s="3" customFormat="1" ht="18" customHeight="1" x14ac:dyDescent="0.2">
      <c r="A61" s="5" t="s">
        <v>83</v>
      </c>
      <c r="B61" s="5" t="s">
        <v>84</v>
      </c>
      <c r="C61" s="6">
        <f>+C62</f>
        <v>0</v>
      </c>
      <c r="D61" s="7">
        <v>0</v>
      </c>
      <c r="E61" s="19">
        <f>E62</f>
        <v>80376</v>
      </c>
      <c r="F61" s="22">
        <f>F62</f>
        <v>40188</v>
      </c>
      <c r="G61" s="20">
        <v>0</v>
      </c>
      <c r="H61" s="22">
        <f t="shared" ref="H61:M61" si="19">H62</f>
        <v>80376</v>
      </c>
      <c r="I61" s="22">
        <f t="shared" si="19"/>
        <v>40188</v>
      </c>
      <c r="J61" s="22">
        <f t="shared" si="19"/>
        <v>40188</v>
      </c>
      <c r="K61" s="22">
        <f t="shared" si="19"/>
        <v>40188</v>
      </c>
      <c r="L61" s="22">
        <f t="shared" si="19"/>
        <v>40188</v>
      </c>
      <c r="M61" s="22">
        <f t="shared" si="19"/>
        <v>40188</v>
      </c>
      <c r="N61" s="7">
        <v>0</v>
      </c>
      <c r="O61" s="6">
        <f t="shared" si="14"/>
        <v>401880</v>
      </c>
    </row>
    <row r="62" spans="1:15" s="3" customFormat="1" ht="18" customHeight="1" x14ac:dyDescent="0.2">
      <c r="A62" s="5" t="s">
        <v>85</v>
      </c>
      <c r="B62" s="5" t="s">
        <v>84</v>
      </c>
      <c r="C62" s="6">
        <v>0</v>
      </c>
      <c r="D62" s="7">
        <v>0</v>
      </c>
      <c r="E62" s="19">
        <v>80376</v>
      </c>
      <c r="F62" s="22">
        <v>40188</v>
      </c>
      <c r="G62" s="20">
        <v>0</v>
      </c>
      <c r="H62" s="23">
        <v>80376</v>
      </c>
      <c r="I62" s="23">
        <v>40188</v>
      </c>
      <c r="J62" s="24">
        <v>40188</v>
      </c>
      <c r="K62" s="24">
        <v>40188</v>
      </c>
      <c r="L62" s="24">
        <v>40188</v>
      </c>
      <c r="M62" s="24">
        <v>40188</v>
      </c>
      <c r="N62" s="7">
        <v>0</v>
      </c>
      <c r="O62" s="6">
        <f t="shared" si="14"/>
        <v>401880</v>
      </c>
    </row>
    <row r="63" spans="1:15" s="3" customFormat="1" ht="28.5" customHeight="1" x14ac:dyDescent="0.2">
      <c r="A63" s="5" t="s">
        <v>86</v>
      </c>
      <c r="B63" s="5" t="s">
        <v>87</v>
      </c>
      <c r="C63" s="7">
        <v>0</v>
      </c>
      <c r="D63" s="7">
        <v>0</v>
      </c>
      <c r="E63" s="7">
        <v>0</v>
      </c>
      <c r="F63" s="22">
        <f>F64</f>
        <v>124810.72</v>
      </c>
      <c r="G63" s="22">
        <f>G64</f>
        <v>41807.480000000003</v>
      </c>
      <c r="H63" s="7">
        <v>0</v>
      </c>
      <c r="I63" s="22">
        <f>I64</f>
        <v>107970</v>
      </c>
      <c r="J63" s="22">
        <f>J64</f>
        <v>0</v>
      </c>
      <c r="K63" s="22">
        <f>K64</f>
        <v>0</v>
      </c>
      <c r="L63" s="22">
        <f>L64</f>
        <v>0</v>
      </c>
      <c r="M63" s="22">
        <f>M64</f>
        <v>87032.98</v>
      </c>
      <c r="N63" s="7">
        <v>0</v>
      </c>
      <c r="O63" s="6">
        <f t="shared" si="14"/>
        <v>361621.18</v>
      </c>
    </row>
    <row r="64" spans="1:15" s="3" customFormat="1" ht="31.5" customHeight="1" x14ac:dyDescent="0.2">
      <c r="A64" s="5" t="s">
        <v>88</v>
      </c>
      <c r="B64" s="5" t="s">
        <v>89</v>
      </c>
      <c r="C64" s="7">
        <v>0</v>
      </c>
      <c r="D64" s="7">
        <v>0</v>
      </c>
      <c r="E64" s="7">
        <v>0</v>
      </c>
      <c r="F64" s="22">
        <f>F66+F67+F68</f>
        <v>124810.72</v>
      </c>
      <c r="G64" s="22">
        <f>G65+G66+G67+G68</f>
        <v>41807.480000000003</v>
      </c>
      <c r="H64" s="7">
        <v>0</v>
      </c>
      <c r="I64" s="22">
        <f>I65+I66+I67+I68</f>
        <v>107970</v>
      </c>
      <c r="J64" s="22">
        <f>J65+J66+J67+J68</f>
        <v>0</v>
      </c>
      <c r="K64" s="22">
        <f>K65+K66+K67+K68</f>
        <v>0</v>
      </c>
      <c r="L64" s="22">
        <f>L65+L66+L67+L68</f>
        <v>0</v>
      </c>
      <c r="M64" s="22">
        <f>M65+M66+M67+M68</f>
        <v>87032.98</v>
      </c>
      <c r="N64" s="7">
        <v>0</v>
      </c>
      <c r="O64" s="6">
        <f t="shared" si="14"/>
        <v>361621.18</v>
      </c>
    </row>
    <row r="65" spans="1:15" s="3" customFormat="1" ht="31.5" customHeight="1" x14ac:dyDescent="0.2">
      <c r="A65" s="5" t="s">
        <v>238</v>
      </c>
      <c r="B65" s="5" t="s">
        <v>239</v>
      </c>
      <c r="C65" s="7">
        <v>0</v>
      </c>
      <c r="D65" s="7">
        <v>0</v>
      </c>
      <c r="E65" s="7">
        <v>0</v>
      </c>
      <c r="F65" s="20">
        <v>0</v>
      </c>
      <c r="G65" s="20">
        <v>0</v>
      </c>
      <c r="H65" s="20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</row>
    <row r="66" spans="1:15" s="3" customFormat="1" ht="30" customHeight="1" x14ac:dyDescent="0.2">
      <c r="A66" s="5" t="s">
        <v>90</v>
      </c>
      <c r="B66" s="5" t="s">
        <v>91</v>
      </c>
      <c r="C66" s="7">
        <v>0</v>
      </c>
      <c r="D66" s="7">
        <v>0</v>
      </c>
      <c r="E66" s="7">
        <v>0</v>
      </c>
      <c r="F66" s="22">
        <v>66669.14</v>
      </c>
      <c r="G66" s="18">
        <v>41807.480000000003</v>
      </c>
      <c r="H66" s="18">
        <v>0</v>
      </c>
      <c r="I66" s="24">
        <v>107970</v>
      </c>
      <c r="J66" s="7">
        <v>0</v>
      </c>
      <c r="K66" s="7">
        <v>0</v>
      </c>
      <c r="L66" s="7">
        <v>0</v>
      </c>
      <c r="M66" s="24">
        <v>87032.98</v>
      </c>
      <c r="N66" s="7">
        <v>0</v>
      </c>
      <c r="O66" s="6">
        <f t="shared" si="14"/>
        <v>303479.59999999998</v>
      </c>
    </row>
    <row r="67" spans="1:15" s="3" customFormat="1" ht="28.5" customHeight="1" x14ac:dyDescent="0.2">
      <c r="A67" s="5" t="s">
        <v>92</v>
      </c>
      <c r="B67" s="5" t="s">
        <v>93</v>
      </c>
      <c r="C67" s="7">
        <v>0</v>
      </c>
      <c r="D67" s="7">
        <v>0</v>
      </c>
      <c r="E67" s="7">
        <v>0</v>
      </c>
      <c r="F67" s="22">
        <v>22341.58</v>
      </c>
      <c r="G67" s="20">
        <v>0</v>
      </c>
      <c r="H67" s="20">
        <v>0</v>
      </c>
      <c r="I67" s="20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4"/>
        <v>22341.58</v>
      </c>
    </row>
    <row r="68" spans="1:15" s="3" customFormat="1" ht="27.75" customHeight="1" x14ac:dyDescent="0.2">
      <c r="A68" s="5" t="s">
        <v>94</v>
      </c>
      <c r="B68" s="5" t="s">
        <v>95</v>
      </c>
      <c r="C68" s="7">
        <v>0</v>
      </c>
      <c r="D68" s="7">
        <v>0</v>
      </c>
      <c r="E68" s="7">
        <v>0</v>
      </c>
      <c r="F68" s="22">
        <v>35800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4"/>
        <v>35800</v>
      </c>
    </row>
    <row r="69" spans="1:15" s="3" customFormat="1" ht="27.75" customHeight="1" x14ac:dyDescent="0.2">
      <c r="A69" s="5" t="s">
        <v>96</v>
      </c>
      <c r="B69" s="5" t="s">
        <v>97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20">
        <v>0</v>
      </c>
      <c r="I69" s="24">
        <f>I70+I72</f>
        <v>764286</v>
      </c>
      <c r="J69" s="26">
        <f>J70+J72</f>
        <v>0</v>
      </c>
      <c r="K69" s="26">
        <f>K70+K72</f>
        <v>0</v>
      </c>
      <c r="L69" s="7">
        <v>0</v>
      </c>
      <c r="M69" s="7">
        <v>0</v>
      </c>
      <c r="N69" s="7">
        <v>0</v>
      </c>
      <c r="O69" s="6">
        <f t="shared" si="14"/>
        <v>764286</v>
      </c>
    </row>
    <row r="70" spans="1:15" s="3" customFormat="1" ht="18" customHeight="1" x14ac:dyDescent="0.2">
      <c r="A70" s="5" t="s">
        <v>98</v>
      </c>
      <c r="B70" s="5" t="s">
        <v>99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20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4"/>
        <v>0</v>
      </c>
    </row>
    <row r="71" spans="1:15" s="3" customFormat="1" ht="18" customHeight="1" x14ac:dyDescent="0.2">
      <c r="A71" s="5" t="s">
        <v>100</v>
      </c>
      <c r="B71" s="5" t="s">
        <v>101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si="14"/>
        <v>0</v>
      </c>
    </row>
    <row r="72" spans="1:15" s="3" customFormat="1" ht="18" customHeight="1" x14ac:dyDescent="0.2">
      <c r="A72" s="5" t="s">
        <v>102</v>
      </c>
      <c r="B72" s="5" t="s">
        <v>103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25">
        <f>I73+I74+I75</f>
        <v>764286</v>
      </c>
      <c r="J72" s="28">
        <f>J73+J74+J75</f>
        <v>0</v>
      </c>
      <c r="K72" s="28">
        <f>K73+K74+K75</f>
        <v>0</v>
      </c>
      <c r="L72" s="7">
        <v>0</v>
      </c>
      <c r="M72" s="7">
        <v>0</v>
      </c>
      <c r="N72" s="7">
        <v>0</v>
      </c>
      <c r="O72" s="6">
        <f t="shared" si="14"/>
        <v>764286</v>
      </c>
    </row>
    <row r="73" spans="1:15" s="3" customFormat="1" ht="18" customHeight="1" x14ac:dyDescent="0.2">
      <c r="A73" s="5" t="s">
        <v>254</v>
      </c>
      <c r="B73" s="5" t="s">
        <v>252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ref="O73" si="20">SUM(C73:N73)</f>
        <v>0</v>
      </c>
    </row>
    <row r="74" spans="1:15" s="3" customFormat="1" ht="18" customHeight="1" x14ac:dyDescent="0.2">
      <c r="A74" s="5" t="s">
        <v>104</v>
      </c>
      <c r="B74" s="5" t="s">
        <v>105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4"/>
        <v>0</v>
      </c>
    </row>
    <row r="75" spans="1:15" s="3" customFormat="1" ht="18" customHeight="1" x14ac:dyDescent="0.2">
      <c r="A75" s="5" t="s">
        <v>253</v>
      </c>
      <c r="B75" s="5" t="s">
        <v>255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25">
        <v>764286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4"/>
        <v>764286</v>
      </c>
    </row>
    <row r="76" spans="1:15" s="3" customFormat="1" ht="18" customHeight="1" x14ac:dyDescent="0.2">
      <c r="A76" s="5" t="s">
        <v>106</v>
      </c>
      <c r="B76" s="5" t="s">
        <v>107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24">
        <f>+M77+M79</f>
        <v>164256</v>
      </c>
      <c r="N76" s="7">
        <v>0</v>
      </c>
      <c r="O76" s="6">
        <f t="shared" si="14"/>
        <v>164256</v>
      </c>
    </row>
    <row r="77" spans="1:15" s="3" customFormat="1" ht="18" customHeight="1" x14ac:dyDescent="0.2">
      <c r="A77" s="5" t="s">
        <v>108</v>
      </c>
      <c r="B77" s="5" t="s">
        <v>109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4"/>
        <v>0</v>
      </c>
    </row>
    <row r="78" spans="1:15" s="3" customFormat="1" ht="18" customHeight="1" x14ac:dyDescent="0.2">
      <c r="A78" s="5" t="s">
        <v>110</v>
      </c>
      <c r="B78" s="5" t="s">
        <v>109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4"/>
        <v>0</v>
      </c>
    </row>
    <row r="79" spans="1:15" s="3" customFormat="1" ht="18" customHeight="1" x14ac:dyDescent="0.2">
      <c r="A79" s="5" t="s">
        <v>111</v>
      </c>
      <c r="B79" s="5" t="s">
        <v>112</v>
      </c>
      <c r="C79" s="7">
        <v>0</v>
      </c>
      <c r="D79" s="7">
        <v>0</v>
      </c>
      <c r="E79" s="7">
        <v>0</v>
      </c>
      <c r="F79" s="20">
        <v>0</v>
      </c>
      <c r="G79" s="20">
        <v>0</v>
      </c>
      <c r="H79" s="20">
        <v>0</v>
      </c>
      <c r="I79" s="7">
        <v>0</v>
      </c>
      <c r="J79" s="7">
        <v>0</v>
      </c>
      <c r="K79" s="7">
        <v>0</v>
      </c>
      <c r="L79" s="7">
        <v>0</v>
      </c>
      <c r="M79" s="24">
        <f>+M80</f>
        <v>164256</v>
      </c>
      <c r="N79" s="7">
        <v>0</v>
      </c>
      <c r="O79" s="6">
        <f t="shared" si="14"/>
        <v>164256</v>
      </c>
    </row>
    <row r="80" spans="1:15" s="3" customFormat="1" ht="18" customHeight="1" x14ac:dyDescent="0.2">
      <c r="A80" s="5" t="s">
        <v>113</v>
      </c>
      <c r="B80" s="5" t="s">
        <v>114</v>
      </c>
      <c r="C80" s="7">
        <v>0</v>
      </c>
      <c r="D80" s="7">
        <v>0</v>
      </c>
      <c r="E80" s="7">
        <v>0</v>
      </c>
      <c r="F80" s="20">
        <v>0</v>
      </c>
      <c r="G80" s="20">
        <v>0</v>
      </c>
      <c r="H80" s="20">
        <v>0</v>
      </c>
      <c r="I80" s="7">
        <v>0</v>
      </c>
      <c r="J80" s="7">
        <v>0</v>
      </c>
      <c r="K80" s="7">
        <v>0</v>
      </c>
      <c r="L80" s="7">
        <v>0</v>
      </c>
      <c r="M80" s="24">
        <v>164256</v>
      </c>
      <c r="N80" s="7">
        <v>0</v>
      </c>
      <c r="O80" s="6">
        <f t="shared" si="14"/>
        <v>164256</v>
      </c>
    </row>
    <row r="81" spans="1:15" s="3" customFormat="1" ht="18" customHeight="1" x14ac:dyDescent="0.2">
      <c r="A81" s="14">
        <v>2.2999999999999998</v>
      </c>
      <c r="B81" s="8" t="s">
        <v>235</v>
      </c>
      <c r="C81" s="4">
        <f t="shared" ref="C81:D81" si="21">+C82+C87+C94+C101+C104+C109+C117</f>
        <v>0</v>
      </c>
      <c r="D81" s="4">
        <f t="shared" si="21"/>
        <v>0</v>
      </c>
      <c r="E81" s="4">
        <f t="shared" ref="E81:N81" si="22">+E82+E87+E94+E101+E104+E109+E117</f>
        <v>0</v>
      </c>
      <c r="F81" s="21">
        <f>+F82+F87+F94+F101+F104+F109+F117+F120</f>
        <v>1044345.8400000001</v>
      </c>
      <c r="G81" s="21">
        <f>+G82+G87+G94+G101+G104+G109+G117+G120</f>
        <v>440000</v>
      </c>
      <c r="H81" s="21">
        <f>+H82+H87+H94+H101+H104+H109+H117+H120</f>
        <v>243558.5</v>
      </c>
      <c r="I81" s="4">
        <f>+I82+I87+I94+I101+I104+I109+I117</f>
        <v>291403.52000000002</v>
      </c>
      <c r="J81" s="4">
        <f t="shared" si="22"/>
        <v>626000</v>
      </c>
      <c r="K81" s="4">
        <f t="shared" si="22"/>
        <v>309420</v>
      </c>
      <c r="L81" s="4">
        <f>+L82+L87+L94+L101+L104+L109+L117</f>
        <v>220675.86000000002</v>
      </c>
      <c r="M81" s="4">
        <f>+M82+M87+M94+M101+M104+M109+M117</f>
        <v>526215.4</v>
      </c>
      <c r="N81" s="4">
        <f t="shared" si="22"/>
        <v>0</v>
      </c>
      <c r="O81" s="4">
        <f>SUM(C81:N81)</f>
        <v>3701619.12</v>
      </c>
    </row>
    <row r="82" spans="1:15" s="3" customFormat="1" ht="18" customHeight="1" x14ac:dyDescent="0.2">
      <c r="A82" s="5" t="s">
        <v>115</v>
      </c>
      <c r="B82" s="5" t="s">
        <v>116</v>
      </c>
      <c r="C82" s="7">
        <v>0</v>
      </c>
      <c r="D82" s="7">
        <v>0</v>
      </c>
      <c r="E82" s="7">
        <v>0</v>
      </c>
      <c r="F82" s="22">
        <f>F83+F85</f>
        <v>109510.32</v>
      </c>
      <c r="G82" s="20">
        <v>0</v>
      </c>
      <c r="H82" s="23">
        <f t="shared" ref="H82:M83" si="23">H83</f>
        <v>5340</v>
      </c>
      <c r="I82" s="27">
        <f t="shared" si="23"/>
        <v>0</v>
      </c>
      <c r="J82" s="27">
        <f t="shared" si="23"/>
        <v>0</v>
      </c>
      <c r="K82" s="23">
        <f t="shared" si="23"/>
        <v>6420</v>
      </c>
      <c r="L82" s="23">
        <f t="shared" si="23"/>
        <v>18660</v>
      </c>
      <c r="M82" s="23">
        <f t="shared" si="23"/>
        <v>59363</v>
      </c>
      <c r="N82" s="7">
        <v>0</v>
      </c>
      <c r="O82" s="6">
        <f t="shared" si="14"/>
        <v>199293.32</v>
      </c>
    </row>
    <row r="83" spans="1:15" s="3" customFormat="1" ht="18" customHeight="1" x14ac:dyDescent="0.2">
      <c r="A83" s="5" t="s">
        <v>117</v>
      </c>
      <c r="B83" s="5" t="s">
        <v>118</v>
      </c>
      <c r="C83" s="7">
        <v>0</v>
      </c>
      <c r="D83" s="7">
        <v>0</v>
      </c>
      <c r="E83" s="7">
        <v>0</v>
      </c>
      <c r="F83" s="22">
        <f>+F84</f>
        <v>81308.320000000007</v>
      </c>
      <c r="G83" s="20">
        <v>0</v>
      </c>
      <c r="H83" s="23">
        <f t="shared" si="23"/>
        <v>5340</v>
      </c>
      <c r="I83" s="27">
        <f t="shared" si="23"/>
        <v>0</v>
      </c>
      <c r="J83" s="27">
        <f t="shared" si="23"/>
        <v>0</v>
      </c>
      <c r="K83" s="23">
        <f t="shared" si="23"/>
        <v>6420</v>
      </c>
      <c r="L83" s="23">
        <f t="shared" si="23"/>
        <v>18660</v>
      </c>
      <c r="M83" s="23">
        <f t="shared" si="23"/>
        <v>59363</v>
      </c>
      <c r="N83" s="7">
        <v>0</v>
      </c>
      <c r="O83" s="6">
        <f t="shared" si="14"/>
        <v>171091.32</v>
      </c>
    </row>
    <row r="84" spans="1:15" s="3" customFormat="1" ht="18" customHeight="1" x14ac:dyDescent="0.2">
      <c r="A84" s="5" t="s">
        <v>119</v>
      </c>
      <c r="B84" s="5" t="s">
        <v>118</v>
      </c>
      <c r="C84" s="7">
        <v>0</v>
      </c>
      <c r="D84" s="7">
        <v>0</v>
      </c>
      <c r="E84" s="7">
        <v>0</v>
      </c>
      <c r="F84" s="22">
        <v>81308.320000000007</v>
      </c>
      <c r="G84" s="20">
        <v>0</v>
      </c>
      <c r="H84" s="23">
        <v>5340</v>
      </c>
      <c r="I84" s="7">
        <v>0</v>
      </c>
      <c r="J84" s="7">
        <v>0</v>
      </c>
      <c r="K84" s="24">
        <v>6420</v>
      </c>
      <c r="L84" s="24">
        <v>18660</v>
      </c>
      <c r="M84" s="24">
        <v>59363</v>
      </c>
      <c r="N84" s="7">
        <v>0</v>
      </c>
      <c r="O84" s="6">
        <f t="shared" si="14"/>
        <v>171091.32</v>
      </c>
    </row>
    <row r="85" spans="1:15" s="3" customFormat="1" ht="18" customHeight="1" x14ac:dyDescent="0.2">
      <c r="A85" s="5" t="s">
        <v>120</v>
      </c>
      <c r="B85" s="5" t="s">
        <v>121</v>
      </c>
      <c r="C85" s="7">
        <v>0</v>
      </c>
      <c r="D85" s="7">
        <v>0</v>
      </c>
      <c r="E85" s="7">
        <v>0</v>
      </c>
      <c r="F85" s="22">
        <f>F86</f>
        <v>28202</v>
      </c>
      <c r="G85" s="20">
        <v>0</v>
      </c>
      <c r="H85" s="20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4"/>
        <v>28202</v>
      </c>
    </row>
    <row r="86" spans="1:15" s="3" customFormat="1" ht="18" customHeight="1" x14ac:dyDescent="0.2">
      <c r="A86" s="5" t="s">
        <v>122</v>
      </c>
      <c r="B86" s="5" t="s">
        <v>123</v>
      </c>
      <c r="C86" s="7">
        <v>0</v>
      </c>
      <c r="D86" s="7">
        <v>0</v>
      </c>
      <c r="E86" s="7">
        <v>0</v>
      </c>
      <c r="F86" s="22">
        <v>28202</v>
      </c>
      <c r="G86" s="20">
        <v>0</v>
      </c>
      <c r="H86" s="20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4"/>
        <v>28202</v>
      </c>
    </row>
    <row r="87" spans="1:15" s="3" customFormat="1" ht="18" customHeight="1" x14ac:dyDescent="0.2">
      <c r="A87" s="5" t="s">
        <v>124</v>
      </c>
      <c r="B87" s="5" t="s">
        <v>125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4"/>
        <v>0</v>
      </c>
    </row>
    <row r="88" spans="1:15" s="3" customFormat="1" ht="18" customHeight="1" x14ac:dyDescent="0.2">
      <c r="A88" s="5" t="s">
        <v>126</v>
      </c>
      <c r="B88" s="5" t="s">
        <v>127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4"/>
        <v>0</v>
      </c>
    </row>
    <row r="89" spans="1:15" s="3" customFormat="1" ht="18" customHeight="1" x14ac:dyDescent="0.2">
      <c r="A89" s="5" t="s">
        <v>128</v>
      </c>
      <c r="B89" s="5" t="s">
        <v>127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4"/>
        <v>0</v>
      </c>
    </row>
    <row r="90" spans="1:15" s="3" customFormat="1" ht="18" customHeight="1" x14ac:dyDescent="0.2">
      <c r="A90" s="5" t="s">
        <v>129</v>
      </c>
      <c r="B90" s="5" t="s">
        <v>130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4"/>
        <v>0</v>
      </c>
    </row>
    <row r="91" spans="1:15" s="3" customFormat="1" ht="18" customHeight="1" x14ac:dyDescent="0.2">
      <c r="A91" s="5" t="s">
        <v>233</v>
      </c>
      <c r="B91" s="5" t="s">
        <v>130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4"/>
        <v>0</v>
      </c>
    </row>
    <row r="92" spans="1:15" s="3" customFormat="1" ht="18" customHeight="1" x14ac:dyDescent="0.2">
      <c r="A92" s="5" t="s">
        <v>234</v>
      </c>
      <c r="B92" s="5" t="s">
        <v>132</v>
      </c>
      <c r="C92" s="7">
        <v>0</v>
      </c>
      <c r="D92" s="7">
        <v>0</v>
      </c>
      <c r="E92" s="7">
        <v>0</v>
      </c>
      <c r="F92" s="20">
        <v>0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4"/>
        <v>0</v>
      </c>
    </row>
    <row r="93" spans="1:15" s="3" customFormat="1" ht="18" customHeight="1" x14ac:dyDescent="0.2">
      <c r="A93" s="5" t="s">
        <v>131</v>
      </c>
      <c r="B93" s="5" t="s">
        <v>132</v>
      </c>
      <c r="C93" s="7">
        <v>0</v>
      </c>
      <c r="D93" s="7">
        <v>0</v>
      </c>
      <c r="E93" s="7">
        <v>0</v>
      </c>
      <c r="F93" s="20">
        <v>0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4"/>
        <v>0</v>
      </c>
    </row>
    <row r="94" spans="1:15" s="3" customFormat="1" ht="18" customHeight="1" x14ac:dyDescent="0.2">
      <c r="A94" s="5" t="s">
        <v>133</v>
      </c>
      <c r="B94" s="5" t="s">
        <v>134</v>
      </c>
      <c r="C94" s="7">
        <v>0</v>
      </c>
      <c r="D94" s="7">
        <v>0</v>
      </c>
      <c r="E94" s="7">
        <v>0</v>
      </c>
      <c r="F94" s="22">
        <f>F95+F97+F99</f>
        <v>27376</v>
      </c>
      <c r="G94" s="20">
        <v>0</v>
      </c>
      <c r="H94" s="20">
        <v>0</v>
      </c>
      <c r="I94" s="24">
        <f>I95+I97+I99</f>
        <v>34762.800000000003</v>
      </c>
      <c r="J94" s="26">
        <f>J95+J97+J99</f>
        <v>0</v>
      </c>
      <c r="K94" s="26">
        <f>K95+K97+K99</f>
        <v>0</v>
      </c>
      <c r="L94" s="24">
        <f>L95+L97+L99</f>
        <v>24827.200000000001</v>
      </c>
      <c r="M94" s="24">
        <f>M95+M97+M99</f>
        <v>36727.5</v>
      </c>
      <c r="N94" s="7">
        <v>0</v>
      </c>
      <c r="O94" s="6">
        <f t="shared" si="14"/>
        <v>123693.5</v>
      </c>
    </row>
    <row r="95" spans="1:15" s="3" customFormat="1" ht="18" customHeight="1" x14ac:dyDescent="0.2">
      <c r="A95" s="5" t="s">
        <v>135</v>
      </c>
      <c r="B95" s="5" t="s">
        <v>136</v>
      </c>
      <c r="C95" s="7">
        <v>0</v>
      </c>
      <c r="D95" s="7">
        <v>0</v>
      </c>
      <c r="E95" s="7">
        <v>0</v>
      </c>
      <c r="F95" s="22">
        <f>F96</f>
        <v>27376</v>
      </c>
      <c r="G95" s="22">
        <v>0</v>
      </c>
      <c r="H95" s="22">
        <f>H96</f>
        <v>0</v>
      </c>
      <c r="I95" s="22">
        <f>I96</f>
        <v>0</v>
      </c>
      <c r="J95" s="22">
        <f>J96</f>
        <v>0</v>
      </c>
      <c r="K95" s="22">
        <f>K96</f>
        <v>0</v>
      </c>
      <c r="L95" s="22">
        <f>L96</f>
        <v>24827.200000000001</v>
      </c>
      <c r="M95" s="7">
        <v>0</v>
      </c>
      <c r="N95" s="7">
        <v>0</v>
      </c>
      <c r="O95" s="6">
        <f t="shared" si="14"/>
        <v>52203.199999999997</v>
      </c>
    </row>
    <row r="96" spans="1:15" s="3" customFormat="1" ht="18" customHeight="1" x14ac:dyDescent="0.2">
      <c r="A96" s="5" t="s">
        <v>137</v>
      </c>
      <c r="B96" s="5" t="s">
        <v>136</v>
      </c>
      <c r="C96" s="7">
        <v>0</v>
      </c>
      <c r="D96" s="7">
        <v>0</v>
      </c>
      <c r="E96" s="7">
        <v>0</v>
      </c>
      <c r="F96" s="22">
        <v>27376</v>
      </c>
      <c r="G96" s="20">
        <v>0</v>
      </c>
      <c r="H96" s="20">
        <v>0</v>
      </c>
      <c r="I96" s="7">
        <v>0</v>
      </c>
      <c r="J96" s="7">
        <v>0</v>
      </c>
      <c r="K96" s="7">
        <v>0</v>
      </c>
      <c r="L96" s="24">
        <v>24827.200000000001</v>
      </c>
      <c r="M96" s="7">
        <v>0</v>
      </c>
      <c r="N96" s="7">
        <v>0</v>
      </c>
      <c r="O96" s="6">
        <f t="shared" si="14"/>
        <v>52203.199999999997</v>
      </c>
    </row>
    <row r="97" spans="1:15" s="3" customFormat="1" ht="18" customHeight="1" x14ac:dyDescent="0.2">
      <c r="A97" s="5" t="s">
        <v>138</v>
      </c>
      <c r="B97" s="5" t="s">
        <v>139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24">
        <f>I98</f>
        <v>34762.800000000003</v>
      </c>
      <c r="J97" s="26">
        <f>J98</f>
        <v>0</v>
      </c>
      <c r="K97" s="26">
        <f>K98</f>
        <v>0</v>
      </c>
      <c r="L97" s="24">
        <f>+L98</f>
        <v>0</v>
      </c>
      <c r="M97" s="24">
        <f>+M98</f>
        <v>36727.5</v>
      </c>
      <c r="N97" s="7">
        <v>0</v>
      </c>
      <c r="O97" s="6">
        <f t="shared" si="14"/>
        <v>71490.3</v>
      </c>
    </row>
    <row r="98" spans="1:15" s="3" customFormat="1" ht="18" customHeight="1" x14ac:dyDescent="0.2">
      <c r="A98" s="5" t="s">
        <v>140</v>
      </c>
      <c r="B98" s="5" t="s">
        <v>139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24">
        <v>34762.800000000003</v>
      </c>
      <c r="J98" s="7">
        <v>0</v>
      </c>
      <c r="K98" s="7">
        <v>0</v>
      </c>
      <c r="L98" s="24">
        <v>0</v>
      </c>
      <c r="M98" s="24">
        <v>36727.5</v>
      </c>
      <c r="N98" s="7">
        <v>0</v>
      </c>
      <c r="O98" s="6">
        <f t="shared" ref="O98:O147" si="24">SUM(C98:N98)</f>
        <v>71490.3</v>
      </c>
    </row>
    <row r="99" spans="1:15" s="3" customFormat="1" ht="18" customHeight="1" x14ac:dyDescent="0.2">
      <c r="A99" s="5" t="s">
        <v>141</v>
      </c>
      <c r="B99" s="5" t="s">
        <v>142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24"/>
        <v>0</v>
      </c>
    </row>
    <row r="100" spans="1:15" s="3" customFormat="1" ht="18" customHeight="1" x14ac:dyDescent="0.2">
      <c r="A100" s="5" t="s">
        <v>143</v>
      </c>
      <c r="B100" s="5" t="s">
        <v>142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24"/>
        <v>0</v>
      </c>
    </row>
    <row r="101" spans="1:15" s="3" customFormat="1" ht="18" customHeight="1" x14ac:dyDescent="0.2">
      <c r="A101" s="5" t="s">
        <v>144</v>
      </c>
      <c r="B101" s="5" t="s">
        <v>145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24">
        <f>J102</f>
        <v>45000</v>
      </c>
      <c r="K101" s="26">
        <f>K102</f>
        <v>0</v>
      </c>
      <c r="L101" s="24">
        <f>+L102</f>
        <v>0</v>
      </c>
      <c r="M101" s="24">
        <f>+M102</f>
        <v>94799.98</v>
      </c>
      <c r="N101" s="7">
        <v>0</v>
      </c>
      <c r="O101" s="6">
        <f t="shared" si="24"/>
        <v>139799.97999999998</v>
      </c>
    </row>
    <row r="102" spans="1:15" s="3" customFormat="1" ht="18" customHeight="1" x14ac:dyDescent="0.2">
      <c r="A102" s="5" t="s">
        <v>146</v>
      </c>
      <c r="B102" s="5" t="s">
        <v>147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24">
        <f>J103</f>
        <v>45000</v>
      </c>
      <c r="K102" s="26">
        <f>K103</f>
        <v>0</v>
      </c>
      <c r="L102" s="24">
        <f>+L103</f>
        <v>0</v>
      </c>
      <c r="M102" s="24">
        <f>+M103</f>
        <v>94799.98</v>
      </c>
      <c r="N102" s="7">
        <v>0</v>
      </c>
      <c r="O102" s="6">
        <f t="shared" si="24"/>
        <v>139799.97999999998</v>
      </c>
    </row>
    <row r="103" spans="1:15" s="3" customFormat="1" ht="18" customHeight="1" x14ac:dyDescent="0.2">
      <c r="A103" s="5" t="s">
        <v>148</v>
      </c>
      <c r="B103" s="5" t="s">
        <v>147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7">
        <v>0</v>
      </c>
      <c r="J103" s="24">
        <v>45000</v>
      </c>
      <c r="K103" s="7">
        <v>0</v>
      </c>
      <c r="L103" s="24">
        <v>0</v>
      </c>
      <c r="M103" s="7">
        <v>94799.98</v>
      </c>
      <c r="N103" s="7">
        <v>0</v>
      </c>
      <c r="O103" s="6">
        <f t="shared" si="24"/>
        <v>139799.97999999998</v>
      </c>
    </row>
    <row r="104" spans="1:15" s="3" customFormat="1" ht="30" customHeight="1" x14ac:dyDescent="0.2">
      <c r="A104" s="5" t="s">
        <v>149</v>
      </c>
      <c r="B104" s="5" t="s">
        <v>150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24"/>
        <v>0</v>
      </c>
    </row>
    <row r="105" spans="1:15" s="3" customFormat="1" ht="18" customHeight="1" x14ac:dyDescent="0.2">
      <c r="A105" s="5" t="s">
        <v>151</v>
      </c>
      <c r="B105" s="5" t="s">
        <v>152</v>
      </c>
      <c r="C105" s="7">
        <v>0</v>
      </c>
      <c r="D105" s="7">
        <v>0</v>
      </c>
      <c r="E105" s="7">
        <v>0</v>
      </c>
      <c r="F105" s="20">
        <v>0</v>
      </c>
      <c r="G105" s="20">
        <v>0</v>
      </c>
      <c r="H105" s="20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24"/>
        <v>0</v>
      </c>
    </row>
    <row r="106" spans="1:15" s="3" customFormat="1" ht="18" customHeight="1" x14ac:dyDescent="0.2">
      <c r="A106" s="5" t="s">
        <v>153</v>
      </c>
      <c r="B106" s="5" t="s">
        <v>154</v>
      </c>
      <c r="C106" s="7">
        <v>0</v>
      </c>
      <c r="D106" s="7">
        <v>0</v>
      </c>
      <c r="E106" s="7">
        <v>0</v>
      </c>
      <c r="F106" s="20">
        <v>0</v>
      </c>
      <c r="G106" s="20">
        <v>0</v>
      </c>
      <c r="H106" s="20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6">
        <f t="shared" si="24"/>
        <v>0</v>
      </c>
    </row>
    <row r="107" spans="1:15" s="3" customFormat="1" ht="18" customHeight="1" x14ac:dyDescent="0.2">
      <c r="A107" s="5" t="s">
        <v>240</v>
      </c>
      <c r="B107" s="5" t="s">
        <v>241</v>
      </c>
      <c r="C107" s="7">
        <v>0</v>
      </c>
      <c r="D107" s="6">
        <v>0</v>
      </c>
      <c r="E107" s="6">
        <v>0</v>
      </c>
      <c r="F107" s="18">
        <v>0</v>
      </c>
      <c r="G107" s="18">
        <v>0</v>
      </c>
      <c r="H107" s="18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f t="shared" si="24"/>
        <v>0</v>
      </c>
    </row>
    <row r="108" spans="1:15" s="3" customFormat="1" ht="18" customHeight="1" x14ac:dyDescent="0.2">
      <c r="A108" s="5" t="s">
        <v>242</v>
      </c>
      <c r="B108" s="5" t="s">
        <v>243</v>
      </c>
      <c r="C108" s="7">
        <v>0</v>
      </c>
      <c r="D108" s="6">
        <v>0</v>
      </c>
      <c r="E108" s="6">
        <v>0</v>
      </c>
      <c r="F108" s="18">
        <v>0</v>
      </c>
      <c r="G108" s="18">
        <v>0</v>
      </c>
      <c r="H108" s="18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f t="shared" si="24"/>
        <v>0</v>
      </c>
    </row>
    <row r="109" spans="1:15" s="3" customFormat="1" ht="31.5" customHeight="1" x14ac:dyDescent="0.2">
      <c r="A109" s="5" t="s">
        <v>155</v>
      </c>
      <c r="B109" s="5" t="s">
        <v>156</v>
      </c>
      <c r="C109" s="7">
        <v>0</v>
      </c>
      <c r="D109" s="7">
        <v>0</v>
      </c>
      <c r="E109" s="7">
        <v>0</v>
      </c>
      <c r="F109" s="22">
        <f t="shared" ref="F109:H110" si="25">F110</f>
        <v>876500</v>
      </c>
      <c r="G109" s="23">
        <f t="shared" si="25"/>
        <v>440000</v>
      </c>
      <c r="H109" s="23">
        <f t="shared" si="25"/>
        <v>145500</v>
      </c>
      <c r="I109" s="23">
        <f>I110+I113</f>
        <v>221224.2</v>
      </c>
      <c r="J109" s="23">
        <f>J110+J113</f>
        <v>581000</v>
      </c>
      <c r="K109" s="23">
        <f>K110+K113</f>
        <v>303000</v>
      </c>
      <c r="L109" s="23">
        <f>L110+L113</f>
        <v>151500</v>
      </c>
      <c r="M109" s="23">
        <f>M110+M113</f>
        <v>303000</v>
      </c>
      <c r="N109" s="7">
        <v>0</v>
      </c>
      <c r="O109" s="6">
        <f t="shared" si="24"/>
        <v>3021724.2</v>
      </c>
    </row>
    <row r="110" spans="1:15" s="3" customFormat="1" ht="18" customHeight="1" x14ac:dyDescent="0.2">
      <c r="A110" s="5" t="s">
        <v>157</v>
      </c>
      <c r="B110" s="5" t="s">
        <v>158</v>
      </c>
      <c r="C110" s="7">
        <v>0</v>
      </c>
      <c r="D110" s="7">
        <v>0</v>
      </c>
      <c r="E110" s="7">
        <v>0</v>
      </c>
      <c r="F110" s="22">
        <f t="shared" si="25"/>
        <v>876500</v>
      </c>
      <c r="G110" s="23">
        <f t="shared" si="25"/>
        <v>440000</v>
      </c>
      <c r="H110" s="23">
        <f t="shared" si="25"/>
        <v>145500</v>
      </c>
      <c r="I110" s="24">
        <f>I111+I112</f>
        <v>221000</v>
      </c>
      <c r="J110" s="24">
        <f>J111+J112</f>
        <v>581000</v>
      </c>
      <c r="K110" s="24">
        <f>K111+K112</f>
        <v>303000</v>
      </c>
      <c r="L110" s="24">
        <f>L111+L112</f>
        <v>151500</v>
      </c>
      <c r="M110" s="24">
        <f>M111+M112</f>
        <v>303000</v>
      </c>
      <c r="N110" s="7">
        <v>0</v>
      </c>
      <c r="O110" s="6">
        <f t="shared" si="24"/>
        <v>3021500</v>
      </c>
    </row>
    <row r="111" spans="1:15" s="3" customFormat="1" ht="18" customHeight="1" x14ac:dyDescent="0.2">
      <c r="A111" s="5" t="s">
        <v>159</v>
      </c>
      <c r="B111" s="5" t="s">
        <v>160</v>
      </c>
      <c r="C111" s="7">
        <v>0</v>
      </c>
      <c r="D111" s="7">
        <v>0</v>
      </c>
      <c r="E111" s="7">
        <v>0</v>
      </c>
      <c r="F111" s="22">
        <v>876500</v>
      </c>
      <c r="G111" s="22">
        <v>440000</v>
      </c>
      <c r="H111" s="22">
        <v>145500</v>
      </c>
      <c r="I111" s="25">
        <v>221000</v>
      </c>
      <c r="J111" s="24">
        <v>506000</v>
      </c>
      <c r="K111" s="24">
        <v>253000</v>
      </c>
      <c r="L111" s="24">
        <v>126500</v>
      </c>
      <c r="M111" s="24">
        <v>253000</v>
      </c>
      <c r="N111" s="7">
        <v>0</v>
      </c>
      <c r="O111" s="6">
        <f t="shared" si="24"/>
        <v>2821500</v>
      </c>
    </row>
    <row r="112" spans="1:15" s="3" customFormat="1" ht="18" customHeight="1" x14ac:dyDescent="0.2">
      <c r="A112" s="5" t="s">
        <v>161</v>
      </c>
      <c r="B112" s="5" t="s">
        <v>162</v>
      </c>
      <c r="C112" s="7">
        <v>0</v>
      </c>
      <c r="D112" s="7">
        <v>0</v>
      </c>
      <c r="E112" s="7">
        <v>0</v>
      </c>
      <c r="F112" s="20">
        <v>0</v>
      </c>
      <c r="G112" s="20">
        <v>0</v>
      </c>
      <c r="H112" s="20">
        <v>0</v>
      </c>
      <c r="I112" s="7">
        <v>0</v>
      </c>
      <c r="J112" s="24">
        <v>75000</v>
      </c>
      <c r="K112" s="24">
        <v>50000</v>
      </c>
      <c r="L112" s="24">
        <v>25000</v>
      </c>
      <c r="M112" s="24">
        <v>50000</v>
      </c>
      <c r="N112" s="7">
        <v>0</v>
      </c>
      <c r="O112" s="6">
        <f t="shared" si="24"/>
        <v>200000</v>
      </c>
    </row>
    <row r="113" spans="1:16" s="3" customFormat="1" ht="18" customHeight="1" x14ac:dyDescent="0.2">
      <c r="A113" s="5" t="s">
        <v>163</v>
      </c>
      <c r="B113" s="5" t="s">
        <v>164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f>I116</f>
        <v>224.2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24"/>
        <v>224.2</v>
      </c>
    </row>
    <row r="114" spans="1:16" s="3" customFormat="1" ht="18" customHeight="1" x14ac:dyDescent="0.2">
      <c r="A114" s="5" t="s">
        <v>165</v>
      </c>
      <c r="B114" s="5" t="s">
        <v>166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24"/>
        <v>0</v>
      </c>
    </row>
    <row r="115" spans="1:16" s="3" customFormat="1" ht="28.5" customHeight="1" x14ac:dyDescent="0.2">
      <c r="A115" s="5" t="s">
        <v>167</v>
      </c>
      <c r="B115" s="5" t="s">
        <v>168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 t="shared" si="24"/>
        <v>0</v>
      </c>
    </row>
    <row r="116" spans="1:16" s="3" customFormat="1" ht="18" customHeight="1" x14ac:dyDescent="0.2">
      <c r="A116" s="5" t="s">
        <v>169</v>
      </c>
      <c r="B116" s="5" t="s">
        <v>170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7">
        <v>224.2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24"/>
        <v>224.2</v>
      </c>
    </row>
    <row r="117" spans="1:16" s="3" customFormat="1" ht="18" customHeight="1" x14ac:dyDescent="0.2">
      <c r="A117" s="5" t="s">
        <v>171</v>
      </c>
      <c r="B117" s="5" t="s">
        <v>172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20">
        <v>0</v>
      </c>
      <c r="I117" s="24">
        <f>I118+I120+I125+I127</f>
        <v>35416.520000000004</v>
      </c>
      <c r="J117" s="24">
        <f>J118+J120+J125+J127</f>
        <v>0</v>
      </c>
      <c r="K117" s="24">
        <f>K118+K120+K125+K127</f>
        <v>0</v>
      </c>
      <c r="L117" s="24">
        <f>L118+L120+L125+L127+L123</f>
        <v>25688.66</v>
      </c>
      <c r="M117" s="24">
        <f>M118+M120+M125+M127+M123</f>
        <v>32324.92</v>
      </c>
      <c r="N117" s="7">
        <v>0</v>
      </c>
      <c r="O117" s="6">
        <f>SUM(C117:N117)</f>
        <v>93430.1</v>
      </c>
      <c r="P117" s="10"/>
    </row>
    <row r="118" spans="1:16" s="3" customFormat="1" ht="18" customHeight="1" x14ac:dyDescent="0.2">
      <c r="A118" s="5" t="s">
        <v>173</v>
      </c>
      <c r="B118" s="5" t="s">
        <v>174</v>
      </c>
      <c r="C118" s="7">
        <v>0</v>
      </c>
      <c r="D118" s="7">
        <v>0</v>
      </c>
      <c r="E118" s="7">
        <v>0</v>
      </c>
      <c r="F118" s="20">
        <v>0</v>
      </c>
      <c r="G118" s="20">
        <v>0</v>
      </c>
      <c r="H118" s="20">
        <v>0</v>
      </c>
      <c r="I118" s="24">
        <f>I119</f>
        <v>32844.120000000003</v>
      </c>
      <c r="J118" s="7">
        <v>0</v>
      </c>
      <c r="K118" s="7">
        <v>0</v>
      </c>
      <c r="L118" s="7">
        <v>0</v>
      </c>
      <c r="M118" s="24">
        <f>+M119</f>
        <v>32324.92</v>
      </c>
      <c r="N118" s="7">
        <v>0</v>
      </c>
      <c r="O118" s="6">
        <f t="shared" si="24"/>
        <v>65169.04</v>
      </c>
    </row>
    <row r="119" spans="1:16" s="3" customFormat="1" ht="18" customHeight="1" x14ac:dyDescent="0.2">
      <c r="A119" s="5" t="s">
        <v>175</v>
      </c>
      <c r="B119" s="5" t="s">
        <v>174</v>
      </c>
      <c r="C119" s="7">
        <v>0</v>
      </c>
      <c r="D119" s="7">
        <v>0</v>
      </c>
      <c r="E119" s="7">
        <v>0</v>
      </c>
      <c r="F119" s="20">
        <v>0</v>
      </c>
      <c r="G119" s="20">
        <v>0</v>
      </c>
      <c r="H119" s="20">
        <v>0</v>
      </c>
      <c r="I119" s="24">
        <v>32844.120000000003</v>
      </c>
      <c r="J119" s="7">
        <v>0</v>
      </c>
      <c r="K119" s="7">
        <v>0</v>
      </c>
      <c r="L119" s="7">
        <v>0</v>
      </c>
      <c r="M119" s="24">
        <v>32324.92</v>
      </c>
      <c r="N119" s="7">
        <v>0</v>
      </c>
      <c r="O119" s="6">
        <f t="shared" si="24"/>
        <v>65169.04</v>
      </c>
    </row>
    <row r="120" spans="1:16" s="3" customFormat="1" ht="35.25" customHeight="1" x14ac:dyDescent="0.2">
      <c r="A120" s="5" t="s">
        <v>176</v>
      </c>
      <c r="B120" s="5" t="s">
        <v>177</v>
      </c>
      <c r="C120" s="7">
        <v>0</v>
      </c>
      <c r="D120" s="7">
        <v>0</v>
      </c>
      <c r="E120" s="7">
        <v>0</v>
      </c>
      <c r="F120" s="22">
        <f>F121+F122</f>
        <v>30959.52</v>
      </c>
      <c r="G120" s="20">
        <v>0</v>
      </c>
      <c r="H120" s="23">
        <f>H121</f>
        <v>92718.5</v>
      </c>
      <c r="I120" s="24">
        <f>I121+I122</f>
        <v>2253.8000000000002</v>
      </c>
      <c r="J120" s="26">
        <f>J121+J122</f>
        <v>0</v>
      </c>
      <c r="K120" s="26">
        <f>K121+K122</f>
        <v>0</v>
      </c>
      <c r="L120" s="24">
        <f>L121+L122</f>
        <v>25218.84</v>
      </c>
      <c r="M120" s="7">
        <v>0</v>
      </c>
      <c r="N120" s="7">
        <v>0</v>
      </c>
      <c r="O120" s="6">
        <f t="shared" si="24"/>
        <v>151150.66</v>
      </c>
    </row>
    <row r="121" spans="1:16" s="3" customFormat="1" ht="18" customHeight="1" x14ac:dyDescent="0.2">
      <c r="A121" s="5" t="s">
        <v>178</v>
      </c>
      <c r="B121" s="5" t="s">
        <v>179</v>
      </c>
      <c r="C121" s="7">
        <v>0</v>
      </c>
      <c r="D121" s="7">
        <v>0</v>
      </c>
      <c r="E121" s="7">
        <v>0</v>
      </c>
      <c r="F121" s="22">
        <v>30092.22</v>
      </c>
      <c r="G121" s="20">
        <v>0</v>
      </c>
      <c r="H121" s="23">
        <v>92718.5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24"/>
        <v>122810.72</v>
      </c>
    </row>
    <row r="122" spans="1:16" s="3" customFormat="1" ht="18" customHeight="1" x14ac:dyDescent="0.2">
      <c r="A122" s="5" t="s">
        <v>180</v>
      </c>
      <c r="B122" s="5" t="s">
        <v>181</v>
      </c>
      <c r="C122" s="7">
        <v>0</v>
      </c>
      <c r="D122" s="7">
        <v>0</v>
      </c>
      <c r="E122" s="7">
        <v>0</v>
      </c>
      <c r="F122" s="20">
        <v>867.3</v>
      </c>
      <c r="G122" s="20">
        <v>0</v>
      </c>
      <c r="H122" s="20">
        <v>0</v>
      </c>
      <c r="I122" s="24">
        <v>2253.8000000000002</v>
      </c>
      <c r="J122" s="7">
        <v>0</v>
      </c>
      <c r="K122" s="7">
        <v>0</v>
      </c>
      <c r="L122" s="24">
        <v>25218.84</v>
      </c>
      <c r="M122" s="7">
        <v>0</v>
      </c>
      <c r="N122" s="7">
        <v>0</v>
      </c>
      <c r="O122" s="6">
        <f t="shared" si="24"/>
        <v>28339.940000000002</v>
      </c>
    </row>
    <row r="123" spans="1:16" s="3" customFormat="1" ht="18" customHeight="1" x14ac:dyDescent="0.2">
      <c r="A123" s="5" t="s">
        <v>262</v>
      </c>
      <c r="B123" s="5" t="s">
        <v>263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24">
        <v>0</v>
      </c>
      <c r="J123" s="7">
        <v>0</v>
      </c>
      <c r="K123" s="7">
        <v>0</v>
      </c>
      <c r="L123" s="24">
        <f>+L124</f>
        <v>469.82</v>
      </c>
      <c r="M123" s="7">
        <v>0</v>
      </c>
      <c r="N123" s="7">
        <v>0</v>
      </c>
      <c r="O123" s="6">
        <f t="shared" si="24"/>
        <v>469.82</v>
      </c>
    </row>
    <row r="124" spans="1:16" s="3" customFormat="1" ht="18" customHeight="1" x14ac:dyDescent="0.2">
      <c r="A124" s="5" t="s">
        <v>264</v>
      </c>
      <c r="B124" s="5" t="s">
        <v>263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24">
        <v>0</v>
      </c>
      <c r="J124" s="7">
        <v>0</v>
      </c>
      <c r="K124" s="7">
        <v>0</v>
      </c>
      <c r="L124" s="24">
        <v>469.82</v>
      </c>
      <c r="M124" s="7"/>
      <c r="N124" s="7"/>
      <c r="O124" s="6"/>
    </row>
    <row r="125" spans="1:16" s="3" customFormat="1" ht="18" customHeight="1" x14ac:dyDescent="0.2">
      <c r="A125" s="5" t="s">
        <v>182</v>
      </c>
      <c r="B125" s="5" t="s">
        <v>183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24"/>
        <v>0</v>
      </c>
    </row>
    <row r="126" spans="1:16" s="3" customFormat="1" ht="18" customHeight="1" x14ac:dyDescent="0.2">
      <c r="A126" s="5" t="s">
        <v>184</v>
      </c>
      <c r="B126" s="5" t="s">
        <v>183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si="24"/>
        <v>0</v>
      </c>
    </row>
    <row r="127" spans="1:16" s="3" customFormat="1" ht="18" customHeight="1" x14ac:dyDescent="0.2">
      <c r="A127" s="5" t="s">
        <v>244</v>
      </c>
      <c r="B127" s="5" t="s">
        <v>245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f>I128</f>
        <v>318.60000000000002</v>
      </c>
      <c r="J127" s="7">
        <f>J128</f>
        <v>0</v>
      </c>
      <c r="K127" s="7">
        <f>K128</f>
        <v>0</v>
      </c>
      <c r="L127" s="7">
        <v>0</v>
      </c>
      <c r="M127" s="7">
        <v>0</v>
      </c>
      <c r="N127" s="7">
        <v>0</v>
      </c>
      <c r="O127" s="6">
        <f t="shared" ref="O127:O128" si="26">SUM(C127:N127)</f>
        <v>318.60000000000002</v>
      </c>
    </row>
    <row r="128" spans="1:16" s="3" customFormat="1" ht="18" customHeight="1" x14ac:dyDescent="0.2">
      <c r="A128" s="5" t="s">
        <v>246</v>
      </c>
      <c r="B128" s="5" t="s">
        <v>247</v>
      </c>
      <c r="C128" s="7">
        <v>0</v>
      </c>
      <c r="D128" s="7">
        <v>0</v>
      </c>
      <c r="E128" s="7">
        <v>0</v>
      </c>
      <c r="F128" s="20">
        <v>0</v>
      </c>
      <c r="G128" s="20">
        <v>0</v>
      </c>
      <c r="H128" s="20">
        <v>0</v>
      </c>
      <c r="I128" s="7">
        <v>318.60000000000002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si="26"/>
        <v>318.60000000000002</v>
      </c>
    </row>
    <row r="129" spans="1:15" s="3" customFormat="1" ht="31.5" customHeight="1" x14ac:dyDescent="0.2">
      <c r="A129" s="5" t="s">
        <v>185</v>
      </c>
      <c r="B129" s="5" t="s">
        <v>186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24"/>
        <v>0</v>
      </c>
    </row>
    <row r="130" spans="1:15" s="3" customFormat="1" ht="18" customHeight="1" x14ac:dyDescent="0.2">
      <c r="A130" s="5" t="s">
        <v>248</v>
      </c>
      <c r="B130" s="5" t="s">
        <v>249</v>
      </c>
      <c r="C130" s="7">
        <v>0</v>
      </c>
      <c r="D130" s="7">
        <v>0</v>
      </c>
      <c r="E130" s="7">
        <v>0</v>
      </c>
      <c r="F130" s="20">
        <v>0</v>
      </c>
      <c r="G130" s="20">
        <v>0</v>
      </c>
      <c r="H130" s="20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ref="O130" si="27">SUM(C130:N130)</f>
        <v>0</v>
      </c>
    </row>
    <row r="131" spans="1:15" s="3" customFormat="1" ht="18" customHeight="1" x14ac:dyDescent="0.2">
      <c r="A131" s="5" t="s">
        <v>187</v>
      </c>
      <c r="B131" s="5" t="s">
        <v>188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24"/>
        <v>0</v>
      </c>
    </row>
    <row r="132" spans="1:15" s="3" customFormat="1" ht="18" customHeight="1" x14ac:dyDescent="0.2">
      <c r="A132" s="14">
        <v>2.6</v>
      </c>
      <c r="B132" s="8" t="s">
        <v>189</v>
      </c>
      <c r="C132" s="4">
        <f t="shared" ref="C132:D132" si="28">+C133+C140+C145</f>
        <v>0</v>
      </c>
      <c r="D132" s="4">
        <f t="shared" si="28"/>
        <v>0</v>
      </c>
      <c r="E132" s="4">
        <f t="shared" ref="E132:N132" si="29">+E133+E140+E145</f>
        <v>0</v>
      </c>
      <c r="F132" s="21">
        <f t="shared" ref="F132:G132" si="30">+F133+F140+F145</f>
        <v>0</v>
      </c>
      <c r="G132" s="21">
        <f t="shared" si="30"/>
        <v>0</v>
      </c>
      <c r="H132" s="21">
        <f t="shared" ref="H132" si="31">+H133+H140+H145</f>
        <v>0</v>
      </c>
      <c r="I132" s="4">
        <f>I133+I140+I145</f>
        <v>13994.8</v>
      </c>
      <c r="J132" s="4">
        <f>J133+J140+J145</f>
        <v>0</v>
      </c>
      <c r="K132" s="4">
        <f>K133+K140+K145</f>
        <v>0</v>
      </c>
      <c r="L132" s="4">
        <f t="shared" si="29"/>
        <v>0</v>
      </c>
      <c r="M132" s="4">
        <f t="shared" si="29"/>
        <v>0</v>
      </c>
      <c r="N132" s="4">
        <f t="shared" si="29"/>
        <v>0</v>
      </c>
      <c r="O132" s="4">
        <f>SUM(C132:N132)</f>
        <v>13994.8</v>
      </c>
    </row>
    <row r="133" spans="1:15" s="3" customFormat="1" ht="18" customHeight="1" x14ac:dyDescent="0.2">
      <c r="A133" s="5" t="s">
        <v>190</v>
      </c>
      <c r="B133" s="5" t="s">
        <v>191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24">
        <f>I134+I136+I138</f>
        <v>13994.8</v>
      </c>
      <c r="J133" s="26">
        <f>J134+J136+J138</f>
        <v>0</v>
      </c>
      <c r="K133" s="26">
        <f>K134+K136+K138</f>
        <v>0</v>
      </c>
      <c r="L133" s="7">
        <v>0</v>
      </c>
      <c r="M133" s="7">
        <v>0</v>
      </c>
      <c r="N133" s="7">
        <v>0</v>
      </c>
      <c r="O133" s="6">
        <f t="shared" si="24"/>
        <v>13994.8</v>
      </c>
    </row>
    <row r="134" spans="1:15" s="3" customFormat="1" ht="18" customHeight="1" x14ac:dyDescent="0.2">
      <c r="A134" s="5" t="s">
        <v>192</v>
      </c>
      <c r="B134" s="5" t="s">
        <v>193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24"/>
        <v>0</v>
      </c>
    </row>
    <row r="135" spans="1:15" s="3" customFormat="1" ht="18" customHeight="1" x14ac:dyDescent="0.2">
      <c r="A135" s="5" t="s">
        <v>194</v>
      </c>
      <c r="B135" s="5" t="s">
        <v>193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24"/>
        <v>0</v>
      </c>
    </row>
    <row r="136" spans="1:15" s="3" customFormat="1" ht="29.25" customHeight="1" x14ac:dyDescent="0.2">
      <c r="A136" s="5" t="s">
        <v>195</v>
      </c>
      <c r="B136" s="5" t="s">
        <v>196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24"/>
        <v>0</v>
      </c>
    </row>
    <row r="137" spans="1:15" s="3" customFormat="1" ht="27.75" customHeight="1" x14ac:dyDescent="0.2">
      <c r="A137" s="5" t="s">
        <v>197</v>
      </c>
      <c r="B137" s="5" t="s">
        <v>196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24"/>
        <v>0</v>
      </c>
    </row>
    <row r="138" spans="1:15" s="3" customFormat="1" ht="18" customHeight="1" x14ac:dyDescent="0.2">
      <c r="A138" s="5" t="s">
        <v>198</v>
      </c>
      <c r="B138" s="5" t="s">
        <v>199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24">
        <f>I139</f>
        <v>13994.8</v>
      </c>
      <c r="J138" s="26">
        <f>J139</f>
        <v>0</v>
      </c>
      <c r="K138" s="26">
        <f>K139</f>
        <v>0</v>
      </c>
      <c r="L138" s="7">
        <v>0</v>
      </c>
      <c r="M138" s="7">
        <v>0</v>
      </c>
      <c r="N138" s="7">
        <v>0</v>
      </c>
      <c r="O138" s="6">
        <f t="shared" si="24"/>
        <v>13994.8</v>
      </c>
    </row>
    <row r="139" spans="1:15" s="3" customFormat="1" ht="18" customHeight="1" x14ac:dyDescent="0.2">
      <c r="A139" s="5" t="s">
        <v>200</v>
      </c>
      <c r="B139" s="5" t="s">
        <v>199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24">
        <v>13994.8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24"/>
        <v>13994.8</v>
      </c>
    </row>
    <row r="140" spans="1:15" s="3" customFormat="1" ht="18" customHeight="1" x14ac:dyDescent="0.2">
      <c r="A140" s="5" t="s">
        <v>201</v>
      </c>
      <c r="B140" s="5" t="s">
        <v>202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24"/>
        <v>0</v>
      </c>
    </row>
    <row r="141" spans="1:15" s="3" customFormat="1" ht="18" customHeight="1" x14ac:dyDescent="0.2">
      <c r="A141" s="5" t="s">
        <v>203</v>
      </c>
      <c r="B141" s="5" t="s">
        <v>204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24"/>
        <v>0</v>
      </c>
    </row>
    <row r="142" spans="1:15" s="3" customFormat="1" ht="18" customHeight="1" x14ac:dyDescent="0.2">
      <c r="A142" s="5" t="s">
        <v>205</v>
      </c>
      <c r="B142" s="5" t="s">
        <v>206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24"/>
        <v>0</v>
      </c>
    </row>
    <row r="143" spans="1:15" s="3" customFormat="1" ht="18" customHeight="1" x14ac:dyDescent="0.2">
      <c r="A143" s="5" t="s">
        <v>207</v>
      </c>
      <c r="B143" s="5" t="s">
        <v>208</v>
      </c>
      <c r="C143" s="7">
        <v>0</v>
      </c>
      <c r="D143" s="7">
        <v>0</v>
      </c>
      <c r="E143" s="7">
        <v>0</v>
      </c>
      <c r="F143" s="20">
        <v>0</v>
      </c>
      <c r="G143" s="20">
        <v>0</v>
      </c>
      <c r="H143" s="20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24"/>
        <v>0</v>
      </c>
    </row>
    <row r="144" spans="1:15" s="3" customFormat="1" ht="18" customHeight="1" x14ac:dyDescent="0.2">
      <c r="A144" s="5" t="s">
        <v>209</v>
      </c>
      <c r="B144" s="5" t="s">
        <v>208</v>
      </c>
      <c r="C144" s="7">
        <v>0</v>
      </c>
      <c r="D144" s="7">
        <v>0</v>
      </c>
      <c r="E144" s="7">
        <v>0</v>
      </c>
      <c r="F144" s="20">
        <v>0</v>
      </c>
      <c r="G144" s="20">
        <v>0</v>
      </c>
      <c r="H144" s="20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6">
        <f t="shared" si="24"/>
        <v>0</v>
      </c>
    </row>
    <row r="145" spans="1:15" s="3" customFormat="1" ht="18" customHeight="1" x14ac:dyDescent="0.2">
      <c r="A145" s="5" t="s">
        <v>210</v>
      </c>
      <c r="B145" s="5" t="s">
        <v>211</v>
      </c>
      <c r="C145" s="7">
        <v>0</v>
      </c>
      <c r="D145" s="7">
        <v>0</v>
      </c>
      <c r="E145" s="7">
        <v>0</v>
      </c>
      <c r="F145" s="20">
        <v>0</v>
      </c>
      <c r="G145" s="20">
        <v>0</v>
      </c>
      <c r="H145" s="20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6">
        <f t="shared" si="24"/>
        <v>0</v>
      </c>
    </row>
    <row r="146" spans="1:15" s="3" customFormat="1" ht="18" customHeight="1" x14ac:dyDescent="0.2">
      <c r="A146" s="5" t="s">
        <v>212</v>
      </c>
      <c r="B146" s="5" t="s">
        <v>213</v>
      </c>
      <c r="C146" s="7">
        <v>0</v>
      </c>
      <c r="D146" s="7">
        <v>0</v>
      </c>
      <c r="E146" s="7">
        <v>0</v>
      </c>
      <c r="F146" s="20">
        <v>0</v>
      </c>
      <c r="G146" s="20">
        <v>0</v>
      </c>
      <c r="H146" s="20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6">
        <f t="shared" si="24"/>
        <v>0</v>
      </c>
    </row>
    <row r="147" spans="1:15" s="3" customFormat="1" ht="18" customHeight="1" x14ac:dyDescent="0.2">
      <c r="A147" s="5" t="s">
        <v>214</v>
      </c>
      <c r="B147" s="5" t="s">
        <v>215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6">
        <f t="shared" si="24"/>
        <v>0</v>
      </c>
    </row>
    <row r="148" spans="1:1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">
      <c r="A149" s="1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7"/>
      <c r="N149" s="15"/>
      <c r="O149" s="15"/>
    </row>
    <row r="150" spans="1:15" ht="270" customHeight="1" x14ac:dyDescent="0.2">
      <c r="A150" s="33" t="s">
        <v>261</v>
      </c>
      <c r="B150" s="34"/>
      <c r="C150" s="34"/>
      <c r="D150" s="3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</sheetData>
  <mergeCells count="5">
    <mergeCell ref="A7:B7"/>
    <mergeCell ref="A150:D150"/>
    <mergeCell ref="A1:O1"/>
    <mergeCell ref="A2:O2"/>
    <mergeCell ref="A8:B8"/>
  </mergeCells>
  <printOptions horizontalCentered="1"/>
  <pageMargins left="0.25" right="0.25" top="0.75" bottom="0.75" header="0.3" footer="0.3"/>
  <pageSetup paperSize="5" scale="7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2025-12-01T15:29:22Z</cp:lastPrinted>
  <dcterms:created xsi:type="dcterms:W3CDTF">2024-10-24T15:36:44Z</dcterms:created>
  <dcterms:modified xsi:type="dcterms:W3CDTF">2025-12-01T16:06:31Z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