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cabidgod-my.sharepoint.com/personal/oai_incabide_gob_do/Documents/2026/Informaciones del Portal/Mayo/Presupuesto/"/>
    </mc:Choice>
  </mc:AlternateContent>
  <xr:revisionPtr revIDLastSave="21" documentId="11_F9976A1F4C95446B44D72A4CD31C15031EA2A4D3" xr6:coauthVersionLast="47" xr6:coauthVersionMax="47" xr10:uidLastSave="{CD4E4E4C-4895-4974-968D-4D38937F3485}"/>
  <bookViews>
    <workbookView xWindow="28680" yWindow="-120" windowWidth="38640" windowHeight="21120" xr2:uid="{00000000-000D-0000-FFFF-FFFF00000000}"/>
  </bookViews>
  <sheets>
    <sheet name="Table 1" sheetId="1" r:id="rId1"/>
  </sheets>
  <definedNames>
    <definedName name="_xlnm.Print_Area" localSheetId="0">'Table 1'!$A$1:$O$161</definedName>
    <definedName name="_xlnm.Print_Titles" localSheetId="0">'Table 1'!$1:$10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2" i="1" l="1"/>
  <c r="G91" i="1" s="1"/>
  <c r="G65" i="1"/>
  <c r="G53" i="1"/>
  <c r="G52" i="1" s="1"/>
  <c r="G148" i="1"/>
  <c r="G145" i="1" s="1"/>
  <c r="O155" i="1"/>
  <c r="O151" i="1"/>
  <c r="G131" i="1"/>
  <c r="G124" i="1"/>
  <c r="G114" i="1"/>
  <c r="G101" i="1"/>
  <c r="G99" i="1"/>
  <c r="G87" i="1"/>
  <c r="F139" i="1"/>
  <c r="F114" i="1"/>
  <c r="F113" i="1" s="1"/>
  <c r="F154" i="1"/>
  <c r="O154" i="1" s="1"/>
  <c r="F152" i="1"/>
  <c r="F150" i="1"/>
  <c r="O150" i="1" s="1"/>
  <c r="F146" i="1"/>
  <c r="O146" i="1" s="1"/>
  <c r="O147" i="1"/>
  <c r="F141" i="1"/>
  <c r="F106" i="1"/>
  <c r="F105" i="1" s="1"/>
  <c r="F63" i="1"/>
  <c r="F60" i="1"/>
  <c r="F47" i="1"/>
  <c r="F53" i="1"/>
  <c r="F52" i="1" s="1"/>
  <c r="E58" i="1"/>
  <c r="E55" i="1" s="1"/>
  <c r="E124" i="1"/>
  <c r="E121" i="1" s="1"/>
  <c r="E114" i="1"/>
  <c r="E113" i="1" s="1"/>
  <c r="E87" i="1"/>
  <c r="E86" i="1"/>
  <c r="E19" i="1"/>
  <c r="E17" i="1"/>
  <c r="G98" i="1" l="1"/>
  <c r="G86" i="1"/>
  <c r="F145" i="1"/>
  <c r="F138" i="1"/>
  <c r="E85" i="1"/>
  <c r="D114" i="1"/>
  <c r="D113" i="1" s="1"/>
  <c r="D89" i="1"/>
  <c r="D86" i="1" s="1"/>
  <c r="D65" i="1"/>
  <c r="D62" i="1" s="1"/>
  <c r="D15" i="1"/>
  <c r="D13" i="1"/>
  <c r="F137" i="1" l="1"/>
  <c r="D85" i="1"/>
  <c r="C33" i="1"/>
  <c r="C19" i="1"/>
  <c r="D19" i="1"/>
  <c r="D12" i="1" s="1"/>
  <c r="C45" i="1"/>
  <c r="C39" i="1"/>
  <c r="C35" i="1"/>
  <c r="C31" i="1"/>
  <c r="C23" i="1"/>
  <c r="C22" i="1" s="1"/>
  <c r="C15" i="1"/>
  <c r="C13" i="1"/>
  <c r="C41" i="1"/>
  <c r="C12" i="1" l="1"/>
  <c r="C30" i="1"/>
  <c r="L65" i="1"/>
  <c r="L62" i="1" s="1"/>
  <c r="M65" i="1"/>
  <c r="M62" i="1" s="1"/>
  <c r="M37" i="1" s="1"/>
  <c r="L15" i="1"/>
  <c r="M85" i="1"/>
  <c r="L124" i="1"/>
  <c r="L127" i="1"/>
  <c r="O127" i="1" s="1"/>
  <c r="F124" i="1"/>
  <c r="F121" i="1" s="1"/>
  <c r="L114" i="1"/>
  <c r="L113" i="1" s="1"/>
  <c r="L99" i="1"/>
  <c r="L98" i="1" s="1"/>
  <c r="K99" i="1"/>
  <c r="J99" i="1"/>
  <c r="I99" i="1"/>
  <c r="H99" i="1"/>
  <c r="L87" i="1"/>
  <c r="L86" i="1" s="1"/>
  <c r="L45" i="1"/>
  <c r="L43" i="1"/>
  <c r="L41" i="1"/>
  <c r="L39" i="1"/>
  <c r="L35" i="1"/>
  <c r="L33" i="1"/>
  <c r="L31" i="1"/>
  <c r="L23" i="1"/>
  <c r="L22" i="1" s="1"/>
  <c r="L13" i="1"/>
  <c r="C11" i="1" l="1"/>
  <c r="L121" i="1"/>
  <c r="L85" i="1" s="1"/>
  <c r="L38" i="1"/>
  <c r="L37" i="1" s="1"/>
  <c r="L30" i="1"/>
  <c r="L12" i="1"/>
  <c r="K87" i="1"/>
  <c r="K86" i="1" s="1"/>
  <c r="J87" i="1"/>
  <c r="J86" i="1" s="1"/>
  <c r="I87" i="1"/>
  <c r="I86" i="1"/>
  <c r="K22" i="1"/>
  <c r="K143" i="1"/>
  <c r="K138" i="1" s="1"/>
  <c r="K137" i="1" s="1"/>
  <c r="J143" i="1"/>
  <c r="K131" i="1"/>
  <c r="J131" i="1"/>
  <c r="K124" i="1"/>
  <c r="J124" i="1"/>
  <c r="K106" i="1"/>
  <c r="K105" i="1"/>
  <c r="K101" i="1"/>
  <c r="J101" i="1"/>
  <c r="J98" i="1" s="1"/>
  <c r="K98" i="1"/>
  <c r="K76" i="1"/>
  <c r="J76" i="1"/>
  <c r="K68" i="1"/>
  <c r="J68" i="1"/>
  <c r="K65" i="1"/>
  <c r="K63" i="1"/>
  <c r="K58" i="1"/>
  <c r="K55" i="1" s="1"/>
  <c r="K53" i="1"/>
  <c r="K52" i="1" s="1"/>
  <c r="K31" i="1"/>
  <c r="K23" i="1"/>
  <c r="K114" i="1"/>
  <c r="K113" i="1" s="1"/>
  <c r="K45" i="1"/>
  <c r="K43" i="1"/>
  <c r="K41" i="1"/>
  <c r="K39" i="1"/>
  <c r="K35" i="1"/>
  <c r="K33" i="1"/>
  <c r="K15" i="1"/>
  <c r="K13" i="1"/>
  <c r="J13" i="1"/>
  <c r="K73" i="1" l="1"/>
  <c r="J73" i="1"/>
  <c r="J138" i="1"/>
  <c r="J137" i="1" s="1"/>
  <c r="K121" i="1"/>
  <c r="K85" i="1" s="1"/>
  <c r="K62" i="1"/>
  <c r="K12" i="1"/>
  <c r="L11" i="1"/>
  <c r="J121" i="1"/>
  <c r="K38" i="1"/>
  <c r="K30" i="1"/>
  <c r="K11" i="1" l="1"/>
  <c r="K37" i="1"/>
  <c r="J63" i="1"/>
  <c r="J114" i="1"/>
  <c r="J113" i="1" s="1"/>
  <c r="J106" i="1"/>
  <c r="J105" i="1" s="1"/>
  <c r="J65" i="1"/>
  <c r="J45" i="1"/>
  <c r="J43" i="1"/>
  <c r="J41" i="1"/>
  <c r="J39" i="1"/>
  <c r="J58" i="1"/>
  <c r="O58" i="1" s="1"/>
  <c r="O59" i="1"/>
  <c r="J53" i="1"/>
  <c r="J52" i="1" s="1"/>
  <c r="J35" i="1"/>
  <c r="J33" i="1"/>
  <c r="J31" i="1"/>
  <c r="J23" i="1"/>
  <c r="J22" i="1" s="1"/>
  <c r="J15" i="1"/>
  <c r="J12" i="1" s="1"/>
  <c r="I122" i="1"/>
  <c r="I101" i="1"/>
  <c r="I98" i="1" s="1"/>
  <c r="I23" i="1"/>
  <c r="I22" i="1" s="1"/>
  <c r="I131" i="1"/>
  <c r="I143" i="1"/>
  <c r="I138" i="1" s="1"/>
  <c r="I137" i="1" s="1"/>
  <c r="I124" i="1"/>
  <c r="I114" i="1"/>
  <c r="I117" i="1"/>
  <c r="I76" i="1"/>
  <c r="I73" i="1" s="1"/>
  <c r="I68" i="1"/>
  <c r="I67" i="1" s="1"/>
  <c r="I65" i="1"/>
  <c r="I62" i="1" s="1"/>
  <c r="H65" i="1"/>
  <c r="I43" i="1"/>
  <c r="I41" i="1"/>
  <c r="I39" i="1"/>
  <c r="I35" i="1"/>
  <c r="I33" i="1"/>
  <c r="I31" i="1"/>
  <c r="I15" i="1"/>
  <c r="I13" i="1"/>
  <c r="H124" i="1"/>
  <c r="H87" i="1"/>
  <c r="H86" i="1" s="1"/>
  <c r="H53" i="1"/>
  <c r="H52" i="1" s="1"/>
  <c r="H47" i="1"/>
  <c r="H43" i="1"/>
  <c r="H13" i="1"/>
  <c r="G13" i="1"/>
  <c r="H137" i="1"/>
  <c r="H114" i="1"/>
  <c r="H113" i="1" s="1"/>
  <c r="H63" i="1"/>
  <c r="H45" i="1"/>
  <c r="H41" i="1"/>
  <c r="H39" i="1"/>
  <c r="H35" i="1"/>
  <c r="H33" i="1"/>
  <c r="H31" i="1"/>
  <c r="H23" i="1"/>
  <c r="H22" i="1" s="1"/>
  <c r="H19" i="1"/>
  <c r="H17" i="1"/>
  <c r="H15" i="1"/>
  <c r="G19" i="1"/>
  <c r="G113" i="1"/>
  <c r="G85" i="1" s="1"/>
  <c r="G68" i="1"/>
  <c r="G67" i="1" s="1"/>
  <c r="G63" i="1"/>
  <c r="G62" i="1" s="1"/>
  <c r="G39" i="1"/>
  <c r="G41" i="1"/>
  <c r="G35" i="1"/>
  <c r="G33" i="1"/>
  <c r="G31" i="1"/>
  <c r="G23" i="1"/>
  <c r="G22" i="1" s="1"/>
  <c r="G15" i="1"/>
  <c r="G137" i="1"/>
  <c r="G45" i="1"/>
  <c r="G17" i="1"/>
  <c r="K10" i="1" l="1"/>
  <c r="J38" i="1"/>
  <c r="J62" i="1"/>
  <c r="I12" i="1"/>
  <c r="J55" i="1"/>
  <c r="J30" i="1"/>
  <c r="J11" i="1" s="1"/>
  <c r="I30" i="1"/>
  <c r="G38" i="1"/>
  <c r="G37" i="1" s="1"/>
  <c r="I113" i="1"/>
  <c r="H62" i="1"/>
  <c r="I121" i="1"/>
  <c r="H38" i="1"/>
  <c r="H37" i="1" s="1"/>
  <c r="G30" i="1"/>
  <c r="G12" i="1"/>
  <c r="I38" i="1"/>
  <c r="I37" i="1" s="1"/>
  <c r="H85" i="1"/>
  <c r="H30" i="1"/>
  <c r="H12" i="1"/>
  <c r="J37" i="1" l="1"/>
  <c r="H11" i="1"/>
  <c r="H10" i="1" s="1"/>
  <c r="I11" i="1"/>
  <c r="G11" i="1"/>
  <c r="G10" i="1" s="1"/>
  <c r="I85" i="1"/>
  <c r="F68" i="1"/>
  <c r="F33" i="1" l="1"/>
  <c r="F99" i="1"/>
  <c r="F98" i="1" s="1"/>
  <c r="F89" i="1"/>
  <c r="F67" i="1"/>
  <c r="F23" i="1"/>
  <c r="F22" i="1" s="1"/>
  <c r="F15" i="1"/>
  <c r="F87" i="1"/>
  <c r="F13" i="1"/>
  <c r="F65" i="1"/>
  <c r="F62" i="1" s="1"/>
  <c r="F45" i="1"/>
  <c r="F43" i="1"/>
  <c r="F41" i="1"/>
  <c r="F39" i="1"/>
  <c r="F35" i="1"/>
  <c r="F31" i="1"/>
  <c r="F17" i="1"/>
  <c r="F86" i="1" l="1"/>
  <c r="F85" i="1" s="1"/>
  <c r="F12" i="1"/>
  <c r="F30" i="1"/>
  <c r="F38" i="1"/>
  <c r="F37" i="1" s="1"/>
  <c r="E65" i="1"/>
  <c r="E62" i="1" s="1"/>
  <c r="E47" i="1"/>
  <c r="E45" i="1"/>
  <c r="E43" i="1"/>
  <c r="E41" i="1"/>
  <c r="E39" i="1"/>
  <c r="E23" i="1"/>
  <c r="E22" i="1" s="1"/>
  <c r="E35" i="1"/>
  <c r="E33" i="1"/>
  <c r="E31" i="1"/>
  <c r="E15" i="1"/>
  <c r="E13" i="1"/>
  <c r="F11" i="1" l="1"/>
  <c r="F10" i="1" s="1"/>
  <c r="E30" i="1"/>
  <c r="E12" i="1"/>
  <c r="E38" i="1"/>
  <c r="D53" i="1"/>
  <c r="D52" i="1" s="1"/>
  <c r="D47" i="1"/>
  <c r="D45" i="1"/>
  <c r="D43" i="1"/>
  <c r="D41" i="1"/>
  <c r="D39" i="1"/>
  <c r="D35" i="1"/>
  <c r="D33" i="1"/>
  <c r="D31" i="1"/>
  <c r="D23" i="1"/>
  <c r="D22" i="1" s="1"/>
  <c r="D30" i="1" l="1"/>
  <c r="D38" i="1"/>
  <c r="C65" i="1"/>
  <c r="C62" i="1" s="1"/>
  <c r="C53" i="1"/>
  <c r="C52" i="1" s="1"/>
  <c r="C43" i="1"/>
  <c r="N137" i="1"/>
  <c r="M137" i="1"/>
  <c r="L137" i="1"/>
  <c r="L10" i="1" s="1"/>
  <c r="E137" i="1"/>
  <c r="N85" i="1"/>
  <c r="J85" i="1"/>
  <c r="J10" i="1" s="1"/>
  <c r="N37" i="1"/>
  <c r="E37" i="1"/>
  <c r="N11" i="1"/>
  <c r="M11" i="1"/>
  <c r="I10" i="1"/>
  <c r="E11" i="1"/>
  <c r="N10" i="1" l="1"/>
  <c r="C38" i="1"/>
  <c r="C37" i="1" s="1"/>
  <c r="E10" i="1"/>
  <c r="M10" i="1"/>
  <c r="O121" i="1"/>
  <c r="O79" i="1"/>
  <c r="O77" i="1"/>
  <c r="O29" i="1"/>
  <c r="O13" i="1" l="1"/>
  <c r="O12" i="1"/>
  <c r="C137" i="1" l="1"/>
  <c r="D137" i="1"/>
  <c r="C85" i="1"/>
  <c r="D37" i="1"/>
  <c r="D11" i="1"/>
  <c r="C10" i="1" l="1"/>
  <c r="O11" i="1"/>
  <c r="D10" i="1"/>
  <c r="O10" i="1" l="1"/>
  <c r="O37" i="1"/>
  <c r="O85" i="1"/>
  <c r="O135" i="1"/>
  <c r="O132" i="1"/>
  <c r="O131" i="1"/>
  <c r="O111" i="1"/>
  <c r="O112" i="1"/>
  <c r="O17" i="1"/>
  <c r="O18" i="1"/>
  <c r="O19" i="1"/>
  <c r="O20" i="1"/>
  <c r="O21" i="1"/>
  <c r="O22" i="1"/>
  <c r="O23" i="1"/>
  <c r="O24" i="1"/>
  <c r="O25" i="1"/>
  <c r="O26" i="1"/>
  <c r="O27" i="1"/>
  <c r="O28" i="1"/>
  <c r="O30" i="1"/>
  <c r="O31" i="1"/>
  <c r="O32" i="1"/>
  <c r="O33" i="1"/>
  <c r="O34" i="1"/>
  <c r="O35" i="1"/>
  <c r="O36" i="1"/>
  <c r="O14" i="1"/>
  <c r="O15" i="1"/>
  <c r="O16" i="1"/>
  <c r="O158" i="1" l="1"/>
  <c r="O157" i="1"/>
  <c r="O156" i="1"/>
  <c r="O153" i="1"/>
  <c r="O152" i="1"/>
  <c r="O149" i="1"/>
  <c r="O148" i="1"/>
  <c r="O145" i="1"/>
  <c r="O144" i="1"/>
  <c r="O143" i="1"/>
  <c r="O142" i="1"/>
  <c r="O141" i="1"/>
  <c r="O140" i="1"/>
  <c r="O139" i="1"/>
  <c r="O138" i="1"/>
  <c r="O136" i="1"/>
  <c r="O134" i="1"/>
  <c r="O130" i="1"/>
  <c r="O129" i="1"/>
  <c r="O126" i="1"/>
  <c r="O125" i="1"/>
  <c r="O124" i="1"/>
  <c r="O123" i="1"/>
  <c r="O122" i="1"/>
  <c r="O120" i="1"/>
  <c r="O119" i="1"/>
  <c r="O118" i="1"/>
  <c r="O117" i="1"/>
  <c r="O116" i="1"/>
  <c r="O115" i="1"/>
  <c r="O114" i="1"/>
  <c r="O113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4" i="1"/>
  <c r="O83" i="1"/>
  <c r="O82" i="1"/>
  <c r="O81" i="1"/>
  <c r="O80" i="1"/>
  <c r="O78" i="1"/>
  <c r="O76" i="1"/>
  <c r="O75" i="1"/>
  <c r="O74" i="1"/>
  <c r="O73" i="1"/>
  <c r="O72" i="1"/>
  <c r="O71" i="1"/>
  <c r="O70" i="1"/>
  <c r="O68" i="1"/>
  <c r="O67" i="1"/>
  <c r="O66" i="1"/>
  <c r="O65" i="1"/>
  <c r="O64" i="1"/>
  <c r="O63" i="1"/>
  <c r="O62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137" i="1" l="1"/>
</calcChain>
</file>

<file path=xl/sharedStrings.xml><?xml version="1.0" encoding="utf-8"?>
<sst xmlns="http://schemas.openxmlformats.org/spreadsheetml/2006/main" count="312" uniqueCount="280">
  <si>
    <t>2.1.1</t>
  </si>
  <si>
    <t>Ref CCP Concepto.Ref CCP Cuenta.Ref CCP SubCuenta.Ref CCP Aux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</si>
  <si>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</si>
  <si>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</si>
  <si>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</si>
  <si>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</si>
  <si>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</si>
  <si>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</si>
  <si>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</si>
  <si>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</si>
  <si>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</si>
  <si>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</si>
  <si>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</si>
  <si>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</si>
  <si>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</si>
  <si>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Total General</t>
  </si>
  <si>
    <t>REMUNERACIONES</t>
  </si>
  <si>
    <t>2.1.1.1</t>
  </si>
  <si>
    <t>Remuneraciones al personal fijo</t>
  </si>
  <si>
    <t>2.1.1.1.01</t>
  </si>
  <si>
    <t>Sueldos empleados fijos</t>
  </si>
  <si>
    <t>2.1.1.2</t>
  </si>
  <si>
    <t>Remuneraciones al personal de carácter temporal</t>
  </si>
  <si>
    <t>2.1.1.2.08</t>
  </si>
  <si>
    <t>Empleados temporales</t>
  </si>
  <si>
    <t>2.1.1.4</t>
  </si>
  <si>
    <t>Sueldo anual no.13</t>
  </si>
  <si>
    <t>2.1.1.4.01</t>
  </si>
  <si>
    <t>Sueldo Anual No. 13</t>
  </si>
  <si>
    <t>2.1.1.5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</si>
  <si>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</si>
  <si>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</si>
  <si>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</si>
  <si>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</si>
  <si>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</si>
  <si>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</t>
  </si>
  <si>
    <t>SOBRESUELDOS</t>
  </si>
  <si>
    <t>2.1.2.2</t>
  </si>
  <si>
    <t>Compensación</t>
  </si>
  <si>
    <t>2.1.2.2.01</t>
  </si>
  <si>
    <t>Compensación por gastos de alimentación</t>
  </si>
  <si>
    <t>2.1.2.2.05</t>
  </si>
  <si>
    <t>Compensación servicios de seguridad</t>
  </si>
  <si>
    <t>2.1.2.2.06</t>
  </si>
  <si>
    <t>Incentivo por Rendimiento Individual</t>
  </si>
  <si>
    <t>2.1.2.2.09</t>
  </si>
  <si>
    <t>Bono por desempeño a servidores de carrera</t>
  </si>
  <si>
    <t>2.1.2.2.10</t>
  </si>
  <si>
    <t>Compensación por cumplimiento de indicadores del MAP</t>
  </si>
  <si>
    <t>2.1.5</t>
  </si>
  <si>
    <t>CONTRIBUCIONES A LA SEGURIDAD SOCIAL</t>
  </si>
  <si>
    <t>2.1.5.1</t>
  </si>
  <si>
    <t>Contribuciones al seguro de salud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</si>
  <si>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</si>
  <si>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</si>
  <si>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</si>
  <si>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</si>
  <si>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</si>
  <si>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</si>
  <si>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</si>
  <si>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CONTRATACIÓN DE SERVICIOS</t>
  </si>
  <si>
    <t>2.2.1</t>
  </si>
  <si>
    <t>SERVICIOS BÁSICOS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</si>
  <si>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</si>
  <si>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</si>
  <si>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</si>
  <si>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</si>
  <si>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</si>
  <si>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</si>
  <si>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</si>
  <si>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</si>
  <si>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</si>
  <si>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Energía eléctrica</t>
  </si>
  <si>
    <t>2.2.1.7</t>
  </si>
  <si>
    <t>Agua</t>
  </si>
  <si>
    <t>2.2.4.2</t>
  </si>
  <si>
    <t>Fletes</t>
  </si>
  <si>
    <t>2.2.4.2.01</t>
  </si>
  <si>
    <t>2.2.6</t>
  </si>
  <si>
    <t>SEGUROS</t>
  </si>
  <si>
    <t>2.2.6.2</t>
  </si>
  <si>
    <t>Seguro de bienes muebles</t>
  </si>
  <si>
    <t>2.2.6.2.01</t>
  </si>
  <si>
    <t>2.2.6.3</t>
  </si>
  <si>
    <t>Seguros de personas</t>
  </si>
  <si>
    <t>2.2.6.3.01</t>
  </si>
  <si>
    <t>2.2.7</t>
  </si>
  <si>
    <t>SERVICIOS DE CONSERVACIÓN, REPARACIONES MENORES E INSTALACIONES TEMPORALES</t>
  </si>
  <si>
    <t>2.2.7.2</t>
  </si>
  <si>
    <t>Mantenimiento y reparación  de maquinarias y equipos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</si>
  <si>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</si>
  <si>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</si>
  <si>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</si>
  <si>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</si>
  <si>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</si>
  <si>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</si>
  <si>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2.2.8</t>
  </si>
  <si>
    <t>OTROS SERVICIOS NO INCLUIDOS EN CONCEPTOS ANTERIORES</t>
  </si>
  <si>
    <t>2.2.8.5</t>
  </si>
  <si>
    <t>Fumigación, lavandería, limpieza e higiene</t>
  </si>
  <si>
    <t>2.2.8.5.01</t>
  </si>
  <si>
    <t>Fumigación</t>
  </si>
  <si>
    <t>2.2.8.7</t>
  </si>
  <si>
    <t>Servicios Técnicos y Profesionales</t>
  </si>
  <si>
    <t>2.2.8.7.04</t>
  </si>
  <si>
    <t>Servicios de capacitación</t>
  </si>
  <si>
    <t>2.2.9</t>
  </si>
  <si>
    <t>OTRAS CONTRATACIONES DE SERVICIOS</t>
  </si>
  <si>
    <t>2.2.9.1</t>
  </si>
  <si>
    <t>Otras contrataciones de servicios</t>
  </si>
  <si>
    <t>2.2.9.1.01</t>
  </si>
  <si>
    <t>2.2.9.2</t>
  </si>
  <si>
    <t>Servicios de alimentación</t>
  </si>
  <si>
    <t>2.2.9.2.03</t>
  </si>
  <si>
    <t>Servicios de Catering</t>
  </si>
  <si>
    <t>2.3.1</t>
  </si>
  <si>
    <t>ALIMENTOS Y PRODUCTOS AGROFORESTALES</t>
  </si>
  <si>
    <t>2.3.1.1</t>
  </si>
  <si>
    <t>Alimentos y bebidas para personas</t>
  </si>
  <si>
    <t>2.3.1.1.01</t>
  </si>
  <si>
    <t>2.3.1.3</t>
  </si>
  <si>
    <t>Productos agroforestales y pecuarios</t>
  </si>
  <si>
    <t>2.3.1.3.03</t>
  </si>
  <si>
    <t>Productos forestales</t>
  </si>
  <si>
    <t>2.3.2</t>
  </si>
  <si>
    <t>TEXTILES Y VESTUARIOS</t>
  </si>
  <si>
    <t>2.3.2.2</t>
  </si>
  <si>
    <t>Acabados textiles</t>
  </si>
  <si>
    <t>2.3.2.2.01</t>
  </si>
  <si>
    <t>2.3.2.3</t>
  </si>
  <si>
    <t>Prendas y accesorios de vestir</t>
  </si>
  <si>
    <t>2.3.2.4.01</t>
  </si>
  <si>
    <t>Calzados</t>
  </si>
  <si>
    <t>2.3.3</t>
  </si>
  <si>
    <t>PAPEL, CARTÓN E IMPRESOS</t>
  </si>
  <si>
    <t>2.3.3.1</t>
  </si>
  <si>
    <t>Papel de escritorio</t>
  </si>
  <si>
    <t>2.3.3.1.01</t>
  </si>
  <si>
    <t>2.3.3.2</t>
  </si>
  <si>
    <t>Papel y cartón</t>
  </si>
  <si>
    <t>2.3.3.2.01</t>
  </si>
  <si>
    <t>2.3.3.3</t>
  </si>
  <si>
    <t>Productos de artes gráficas</t>
  </si>
  <si>
    <t>2.3.3.3.01</t>
  </si>
  <si>
    <t>2.3.5</t>
  </si>
  <si>
    <t>CUERO, CAUCHO Y PLÁSTICO</t>
  </si>
  <si>
    <t>2.3.5.3</t>
  </si>
  <si>
    <t>Llantas y neumáticos</t>
  </si>
  <si>
    <t>2.3.5.3.01</t>
  </si>
  <si>
    <t>2.3.6</t>
  </si>
  <si>
    <t>PRODUCTOS DE MINERALES, METÁLICOS Y NO METÁLICOS</t>
  </si>
  <si>
    <t>2.3.6.3</t>
  </si>
  <si>
    <t>Productos metálicos y sus derivados</t>
  </si>
  <si>
    <t>2.3.6.3.04</t>
  </si>
  <si>
    <t>Herramientas menores</t>
  </si>
  <si>
    <t>2.3.7</t>
  </si>
  <si>
    <t>COMBUSTIBLES, LUBRICANTES, PRODUCTOS QUÍMICOS Y CONEXOS</t>
  </si>
  <si>
    <t>2.3.7.1</t>
  </si>
  <si>
    <t>Combustibles y lubricantes</t>
  </si>
  <si>
    <t>2.3.7.1.01</t>
  </si>
  <si>
    <t>Gasolina</t>
  </si>
  <si>
    <t>2.3.7.1.02</t>
  </si>
  <si>
    <t>Gasoil</t>
  </si>
  <si>
    <t>2.3.7.2</t>
  </si>
  <si>
    <t>Productos químicos y conexos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</si>
  <si>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</si>
  <si>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</si>
  <si>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</si>
  <si>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</si>
  <si>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</si>
  <si>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</si>
  <si>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2.3.9</t>
  </si>
  <si>
    <t>PRODUCTOS Y ÚTILES VARIOS</t>
  </si>
  <si>
    <t>2.3.9.1</t>
  </si>
  <si>
    <t>Útiles y materiales de limpieza e higiene</t>
  </si>
  <si>
    <t>2.3.9.1.01</t>
  </si>
  <si>
    <t>2.3.9.2</t>
  </si>
  <si>
    <t>Útiles  y materiales de escritorio, oficina, informática, escolares y de en</t>
  </si>
  <si>
    <t>2.3.9.2.01</t>
  </si>
  <si>
    <t>Útiles  y materiales de escritorio, oficina e informática</t>
  </si>
  <si>
    <t>2.3.9.2.02</t>
  </si>
  <si>
    <t>Útiles y materiales  escolares y de enseñanzas</t>
  </si>
  <si>
    <t>2.3.9.6</t>
  </si>
  <si>
    <t>Productos eléctricos y afines</t>
  </si>
  <si>
    <t>2.3.9.6.01</t>
  </si>
  <si>
    <t>2.3.9.9</t>
  </si>
  <si>
    <t>Productos y útiles varios no identificados precedentemente (n.i.p.)</t>
  </si>
  <si>
    <t>2.3.9.9.04</t>
  </si>
  <si>
    <t>Productos y útiles de defensa y seguridad</t>
  </si>
  <si>
    <t>BIENES MUEBLES, INMUEBLES E INTANGIBLES</t>
  </si>
  <si>
    <t>2.6.1</t>
  </si>
  <si>
    <t>MOBILIARIO Y EQUIPO</t>
  </si>
  <si>
    <t>2.6.1.1</t>
  </si>
  <si>
    <t>Muebles, equipos de oficina y estantería</t>
  </si>
  <si>
    <t>2.6.1.1.01</t>
  </si>
  <si>
    <t>2.6.1.3</t>
  </si>
  <si>
    <t>Equipos de tecnología de la información y comunicación</t>
  </si>
  <si>
    <t>2.6.1.3.01</t>
  </si>
  <si>
    <t>2.6.1.4</t>
  </si>
  <si>
    <t>Electrodomésticos</t>
  </si>
  <si>
    <t>2.6.1.4.01</t>
  </si>
  <si>
    <t>2.6.5</t>
  </si>
  <si>
    <t>MAQUINARIA, OTROS EQUIPOS Y HERRAMIENTAS</t>
  </si>
  <si>
    <t>2.6.5.4</t>
  </si>
  <si>
    <t>Sistemas y equipos de climatización</t>
  </si>
  <si>
    <t>2.6.5.4.02</t>
  </si>
  <si>
    <t>Equipos de climatización</t>
  </si>
  <si>
    <t>2.6.5.6</t>
  </si>
  <si>
    <t>Equipo de generación eléctrica y a fines</t>
  </si>
  <si>
    <t>2.6.5.6.01</t>
  </si>
  <si>
    <t>2.6.8</t>
  </si>
  <si>
    <t>BIENES INTANGIBLES</t>
  </si>
  <si>
    <t>2.6.8.3</t>
  </si>
  <si>
    <t>Programas de informática y base de datos</t>
  </si>
  <si>
    <t>2.6.8.3.01</t>
  </si>
  <si>
    <t>Programas de informática</t>
  </si>
  <si>
    <t>REMUNERACIONES Y CONTRIBUCIONES</t>
  </si>
  <si>
    <t>Recolección de residuos</t>
  </si>
  <si>
    <t>PUBLICIDAD, IMPRESIÓN Y ENCUADERNACIÓN</t>
  </si>
  <si>
    <t>Impresión, encuadernación y rotulación</t>
  </si>
  <si>
    <t>VIÁTICOS</t>
  </si>
  <si>
    <t>Viáticos dentro del país</t>
  </si>
  <si>
    <t>TRANSPORTE Y ALMACENAJE</t>
  </si>
  <si>
    <t>2.2.4</t>
  </si>
  <si>
    <t>2.2.3.1.01</t>
  </si>
  <si>
    <t xml:space="preserve">2.2.3.1 </t>
  </si>
  <si>
    <t>2.2.3</t>
  </si>
  <si>
    <t>2.2.2.2.01</t>
  </si>
  <si>
    <t>2.2.2.2</t>
  </si>
  <si>
    <t>2.2.2</t>
  </si>
  <si>
    <t>2.2.1.8.01</t>
  </si>
  <si>
    <t>2.2.1.8</t>
  </si>
  <si>
    <t>2.2.1.7.01</t>
  </si>
  <si>
    <t>2.3.2.3.01</t>
  </si>
  <si>
    <t xml:space="preserve">2.3.2.4 </t>
  </si>
  <si>
    <t>MATERIALES Y SUMINISTROS</t>
  </si>
  <si>
    <t>Sistema Integrado de Gestión Financiera</t>
  </si>
  <si>
    <t>Ejecucion Mensual</t>
  </si>
  <si>
    <t>2.2.7.2.02</t>
  </si>
  <si>
    <t>Mantenimiento y reparación de equipos tecnología e información</t>
  </si>
  <si>
    <t>2.3.6.4</t>
  </si>
  <si>
    <t>Minerales</t>
  </si>
  <si>
    <t>2.3.6.4.06</t>
  </si>
  <si>
    <t>Productos abrasivos</t>
  </si>
  <si>
    <t>2.3.9.8</t>
  </si>
  <si>
    <t>Repuestos y accesorios menores</t>
  </si>
  <si>
    <t>2.3.9.8.01</t>
  </si>
  <si>
    <t>Repuestos</t>
  </si>
  <si>
    <t>2.3.9.9.01</t>
  </si>
  <si>
    <t>Productos y Utiles Varios n.i.p</t>
  </si>
  <si>
    <t>2.1.2.2.15</t>
  </si>
  <si>
    <t>Compensación extraordinaria anual</t>
  </si>
  <si>
    <t>Servicios jurídicos</t>
  </si>
  <si>
    <t>2.2.8.7.06</t>
  </si>
  <si>
    <t>2.2.8.7.02</t>
  </si>
  <si>
    <t>Otros servicios técnicos profesionales</t>
  </si>
  <si>
    <t>DEVENGADO APROBADO + TEMPORAL</t>
  </si>
  <si>
    <t>2.2.4.4</t>
  </si>
  <si>
    <t>2.2.4.4.01</t>
  </si>
  <si>
    <t>Peaje</t>
  </si>
  <si>
    <t>Parametros del Reporte:
Parametros Reporte:
Hasta : 31/08/2025 23:59
null : Aprobado + Temporal
Preconfiguración : -
Perí-odo : 2025
Institucional : N
Partida Libre : 5191.01.0001
Presupuestado : S
Titulo Reporte : Ejecucion Mensual
Fecha : 08/09/2025 00:00
No Presupuestado : N
Tipo Fecha : 01-01-Hist.Registro
 : -
Reportes Anteriores : -
Tipo de Reporte : pdf-Archivo PDF Acrobat
Entidad : 635-INSTITUTO NACIONAL DE CUSTODIA Y ADMINISTRACION DE BIENES INCAUTADOS, DECOMISADOS Y EN EXTINCION DE DOMINIO (INCABIDE)
Etapa del Gasto : DEVENGADO-DEVENGADO
Clasificador : dr.gov.sigef.clasificadores.programatico.actividadobra.LookupVOActividadObra-Actividad / Obra
Nombre :
Tipo Moneda : 1 - Nacional
Partida Libre 5191.01.0001</t>
  </si>
  <si>
    <t>2.3.9.5</t>
  </si>
  <si>
    <t>Utiles de cocina y comedor</t>
  </si>
  <si>
    <t>2.3.9.5.01</t>
  </si>
  <si>
    <t>Período 2026</t>
  </si>
  <si>
    <t>2.2.5</t>
  </si>
  <si>
    <t>Alquileres y Rentas</t>
  </si>
  <si>
    <t>2.2.5.9.01</t>
  </si>
  <si>
    <t>Licencias Informaticas</t>
  </si>
  <si>
    <t>2.6.5.2.01</t>
  </si>
  <si>
    <t>2.6.5.2</t>
  </si>
  <si>
    <t>Maquina y equipo industrial</t>
  </si>
  <si>
    <t>2.6.5.5</t>
  </si>
  <si>
    <t>Equipo de Comunicación, telecomunicaciones y señalamiento</t>
  </si>
  <si>
    <t>2.6.5.5.01</t>
  </si>
  <si>
    <t>2.6.6</t>
  </si>
  <si>
    <t>Equipo de Seguridad</t>
  </si>
  <si>
    <t>2.6.6.2.01</t>
  </si>
  <si>
    <t>2.3.9.8.02</t>
  </si>
  <si>
    <t>Accesorios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</si>
</sst>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7" x14ac:knownFonts="1">
    <font>
      <sz val="10"/>
      <color rgb="FF000000"/>
      <name val="Times New Roman"/>
      <charset val="204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7FDFFF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1">
    <xf numFmtId="0" fontId="0" fillId="0" borderId="0" xfId="0" applyAlignment="1">
      <alignment horizontal="left" vertical="top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4" fontId="3" fillId="2" borderId="0" xfId="0" applyNumberFormat="1" applyFont="1" applyFill="1" applyAlignment="1">
      <alignment vertical="center" shrinkToFit="1"/>
    </xf>
    <xf numFmtId="0" fontId="1" fillId="0" borderId="0" xfId="0" applyFont="1" applyAlignment="1">
      <alignment vertical="center" wrapText="1"/>
    </xf>
    <xf numFmtId="4" fontId="3" fillId="0" borderId="0" xfId="0" applyNumberFormat="1" applyFont="1" applyAlignment="1">
      <alignment vertical="center" shrinkToFit="1"/>
    </xf>
    <xf numFmtId="2" fontId="3" fillId="0" borderId="0" xfId="0" applyNumberFormat="1" applyFont="1" applyAlignment="1">
      <alignment vertical="center" shrinkToFit="1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2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4" fontId="2" fillId="0" borderId="0" xfId="0" applyNumberFormat="1" applyFont="1" applyAlignment="1">
      <alignment horizontal="left" vertical="center"/>
    </xf>
    <xf numFmtId="4" fontId="3" fillId="0" borderId="4" xfId="0" applyNumberFormat="1" applyFont="1" applyBorder="1" applyAlignment="1">
      <alignment vertical="center" shrinkToFit="1"/>
    </xf>
    <xf numFmtId="164" fontId="3" fillId="2" borderId="0" xfId="0" applyNumberFormat="1" applyFont="1" applyFill="1" applyAlignment="1">
      <alignment vertical="center" shrinkToFit="1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4" fontId="2" fillId="0" borderId="0" xfId="0" applyNumberFormat="1" applyFont="1" applyAlignment="1">
      <alignment vertical="top"/>
    </xf>
    <xf numFmtId="4" fontId="5" fillId="0" borderId="0" xfId="0" applyNumberFormat="1" applyFont="1" applyAlignment="1">
      <alignment vertical="center" shrinkToFit="1"/>
    </xf>
    <xf numFmtId="43" fontId="3" fillId="0" borderId="0" xfId="1" applyFont="1" applyFill="1" applyBorder="1" applyAlignment="1">
      <alignment vertical="center" shrinkToFit="1"/>
    </xf>
    <xf numFmtId="2" fontId="5" fillId="0" borderId="0" xfId="0" applyNumberFormat="1" applyFont="1" applyAlignment="1">
      <alignment vertical="center" shrinkToFit="1"/>
    </xf>
    <xf numFmtId="4" fontId="5" fillId="2" borderId="0" xfId="0" applyNumberFormat="1" applyFont="1" applyFill="1" applyAlignment="1">
      <alignment vertical="center" shrinkToFit="1"/>
    </xf>
    <xf numFmtId="43" fontId="5" fillId="0" borderId="0" xfId="1" applyFont="1" applyFill="1" applyBorder="1" applyAlignment="1">
      <alignment vertical="center" shrinkToFit="1"/>
    </xf>
    <xf numFmtId="43" fontId="5" fillId="0" borderId="0" xfId="1" applyFont="1" applyAlignment="1">
      <alignment vertical="center" shrinkToFit="1"/>
    </xf>
    <xf numFmtId="43" fontId="3" fillId="0" borderId="0" xfId="1" applyFont="1" applyAlignment="1">
      <alignment vertical="center" shrinkToFit="1"/>
    </xf>
    <xf numFmtId="43" fontId="3" fillId="0" borderId="0" xfId="1" applyFont="1" applyAlignment="1">
      <alignment horizontal="right" vertical="center" shrinkToFit="1"/>
    </xf>
    <xf numFmtId="2" fontId="3" fillId="0" borderId="0" xfId="1" applyNumberFormat="1" applyFont="1" applyAlignment="1">
      <alignment vertical="center" shrinkToFit="1"/>
    </xf>
    <xf numFmtId="2" fontId="5" fillId="0" borderId="0" xfId="1" applyNumberFormat="1" applyFont="1" applyAlignment="1">
      <alignment vertical="center" shrinkToFit="1"/>
    </xf>
    <xf numFmtId="2" fontId="5" fillId="0" borderId="0" xfId="1" applyNumberFormat="1" applyFont="1" applyFill="1" applyBorder="1" applyAlignment="1">
      <alignment vertical="center" shrinkToFit="1"/>
    </xf>
    <xf numFmtId="2" fontId="3" fillId="0" borderId="0" xfId="1" applyNumberFormat="1" applyFont="1" applyAlignment="1">
      <alignment horizontal="right" vertical="center" shrinkToFit="1"/>
    </xf>
    <xf numFmtId="43" fontId="2" fillId="0" borderId="0" xfId="1" applyFont="1" applyAlignment="1">
      <alignment horizontal="left" vertical="center"/>
    </xf>
    <xf numFmtId="4" fontId="2" fillId="0" borderId="0" xfId="0" applyNumberFormat="1" applyFont="1" applyAlignment="1">
      <alignment horizontal="left" vertical="top"/>
    </xf>
    <xf numFmtId="43" fontId="2" fillId="0" borderId="0" xfId="1" applyFont="1" applyAlignment="1">
      <alignment horizontal="left" vertical="top"/>
    </xf>
    <xf numFmtId="43" fontId="2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1" fillId="0" borderId="4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1"/>
  <sheetViews>
    <sheetView tabSelected="1" view="pageBreakPreview" zoomScale="90" zoomScaleNormal="130" zoomScaleSheetLayoutView="90" workbookViewId="0">
      <selection activeCell="F161" sqref="F161"/>
    </sheetView>
  </sheetViews>
  <sheetFormatPr defaultColWidth="9.33203125" defaultRowHeight="14.4" x14ac:dyDescent="0.25"/>
  <cols>
    <col min="1" max="1" width="13" style="11" customWidth="1"/>
    <col min="2" max="2" width="57.77734375" style="11" customWidth="1"/>
    <col min="3" max="3" width="21.33203125" style="11" customWidth="1"/>
    <col min="4" max="5" width="14.77734375" style="11" customWidth="1"/>
    <col min="6" max="6" width="19.44140625" style="11" customWidth="1"/>
    <col min="7" max="7" width="20.44140625" style="11" customWidth="1"/>
    <col min="8" max="15" width="14.77734375" style="11" customWidth="1"/>
    <col min="16" max="16" width="11.109375" style="11" bestFit="1" customWidth="1"/>
    <col min="17" max="17" width="19" style="11" customWidth="1"/>
    <col min="18" max="16384" width="9.33203125" style="11"/>
  </cols>
  <sheetData>
    <row r="1" spans="1:17" ht="18" x14ac:dyDescent="0.25">
      <c r="A1" s="39" t="s">
        <v>237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7" ht="18" x14ac:dyDescent="0.25">
      <c r="A2" s="39" t="s">
        <v>256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7" ht="18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7" ht="18" x14ac:dyDescent="0.25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</row>
    <row r="5" spans="1:17" x14ac:dyDescent="0.25">
      <c r="A5" s="11" t="s">
        <v>236</v>
      </c>
    </row>
    <row r="6" spans="1:17" x14ac:dyDescent="0.25">
      <c r="A6" s="11" t="s">
        <v>264</v>
      </c>
      <c r="C6" s="32"/>
    </row>
    <row r="7" spans="1:17" x14ac:dyDescent="0.25">
      <c r="C7" s="32"/>
      <c r="F7" s="32"/>
      <c r="G7" s="32"/>
    </row>
    <row r="8" spans="1:17" x14ac:dyDescent="0.25">
      <c r="C8" s="33"/>
      <c r="E8" s="31"/>
      <c r="F8" s="32"/>
      <c r="G8" s="33"/>
      <c r="J8" s="31"/>
      <c r="K8" s="31"/>
    </row>
    <row r="9" spans="1:17" s="3" customFormat="1" ht="36" customHeight="1" x14ac:dyDescent="0.25">
      <c r="A9" s="35" t="s">
        <v>1</v>
      </c>
      <c r="B9" s="36"/>
      <c r="C9" s="1" t="s">
        <v>2</v>
      </c>
      <c r="D9" s="1" t="s">
        <v>3</v>
      </c>
      <c r="E9" s="1" t="s">
        <v>4</v>
      </c>
      <c r="F9" s="1" t="s">
        <v>5</v>
      </c>
      <c r="G9" s="1" t="s">
        <v>6</v>
      </c>
      <c r="H9" s="1" t="s">
        <v>7</v>
      </c>
      <c r="I9" s="1" t="s">
        <v>8</v>
      </c>
      <c r="J9" s="1" t="s">
        <v>9</v>
      </c>
      <c r="K9" s="1" t="s">
        <v>10</v>
      </c>
      <c r="L9" s="1" t="s">
        <v>11</v>
      </c>
      <c r="M9" s="1" t="s">
        <v>12</v>
      </c>
      <c r="N9" s="1" t="s">
        <v>13</v>
      </c>
      <c r="O9" s="2" t="s">
        <v>14</v>
      </c>
      <c r="Q9" s="30"/>
    </row>
    <row r="10" spans="1:17" s="3" customFormat="1" ht="24.9" customHeight="1" x14ac:dyDescent="0.25">
      <c r="A10" s="40" t="s">
        <v>15</v>
      </c>
      <c r="B10" s="40"/>
      <c r="C10" s="13">
        <f t="shared" ref="C10:N10" si="0">+C11+C37+C85+C137</f>
        <v>9036386.2300000004</v>
      </c>
      <c r="D10" s="13">
        <f t="shared" si="0"/>
        <v>9386616.4399999995</v>
      </c>
      <c r="E10" s="13">
        <f t="shared" si="0"/>
        <v>9357211.9499999993</v>
      </c>
      <c r="F10" s="13">
        <f t="shared" si="0"/>
        <v>12193006.09</v>
      </c>
      <c r="G10" s="13">
        <f t="shared" si="0"/>
        <v>9525908.1799999997</v>
      </c>
      <c r="H10" s="13">
        <f t="shared" si="0"/>
        <v>0</v>
      </c>
      <c r="I10" s="13">
        <f t="shared" si="0"/>
        <v>0</v>
      </c>
      <c r="J10" s="13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13">
        <f t="shared" si="0"/>
        <v>0</v>
      </c>
      <c r="O10" s="13">
        <f>SUM(C10:N10)</f>
        <v>49499128.890000001</v>
      </c>
      <c r="Q10" s="12"/>
    </row>
    <row r="11" spans="1:17" s="3" customFormat="1" ht="18" customHeight="1" x14ac:dyDescent="0.25">
      <c r="A11" s="9">
        <v>2.1</v>
      </c>
      <c r="B11" s="9" t="s">
        <v>216</v>
      </c>
      <c r="C11" s="4">
        <f t="shared" ref="C11:N11" si="1">+C12+C22+C30</f>
        <v>8845927.4600000009</v>
      </c>
      <c r="D11" s="4">
        <f t="shared" si="1"/>
        <v>8588417.5199999996</v>
      </c>
      <c r="E11" s="4">
        <f t="shared" si="1"/>
        <v>8707073.4600000009</v>
      </c>
      <c r="F11" s="4">
        <f t="shared" si="1"/>
        <v>8695999.8300000001</v>
      </c>
      <c r="G11" s="4">
        <f t="shared" si="1"/>
        <v>8489354.8300000001</v>
      </c>
      <c r="H11" s="4">
        <f t="shared" si="1"/>
        <v>0</v>
      </c>
      <c r="I11" s="4">
        <f t="shared" si="1"/>
        <v>0</v>
      </c>
      <c r="J11" s="4">
        <f t="shared" si="1"/>
        <v>0</v>
      </c>
      <c r="K11" s="4">
        <f t="shared" si="1"/>
        <v>0</v>
      </c>
      <c r="L11" s="4">
        <f>+L12+L22+L30</f>
        <v>0</v>
      </c>
      <c r="M11" s="4">
        <f t="shared" si="1"/>
        <v>0</v>
      </c>
      <c r="N11" s="4">
        <f t="shared" si="1"/>
        <v>0</v>
      </c>
      <c r="O11" s="4">
        <f>SUM(C11:N11)</f>
        <v>43326773.100000001</v>
      </c>
      <c r="Q11" s="12"/>
    </row>
    <row r="12" spans="1:17" s="3" customFormat="1" ht="18" customHeight="1" x14ac:dyDescent="0.25">
      <c r="A12" s="5" t="s">
        <v>0</v>
      </c>
      <c r="B12" s="5" t="s">
        <v>16</v>
      </c>
      <c r="C12" s="18">
        <f>+C13+C15+C17+C19</f>
        <v>4702000</v>
      </c>
      <c r="D12" s="18">
        <f>+D13+D15+D17+D19</f>
        <v>4702000</v>
      </c>
      <c r="E12" s="18">
        <f t="shared" ref="E12:K12" si="2">+E13+E15+E17+E19</f>
        <v>4826806.5</v>
      </c>
      <c r="F12" s="18">
        <f t="shared" si="2"/>
        <v>4747000</v>
      </c>
      <c r="G12" s="18">
        <f t="shared" si="2"/>
        <v>4697000</v>
      </c>
      <c r="H12" s="18">
        <f t="shared" si="2"/>
        <v>0</v>
      </c>
      <c r="I12" s="18">
        <f t="shared" si="2"/>
        <v>0</v>
      </c>
      <c r="J12" s="18">
        <f t="shared" si="2"/>
        <v>0</v>
      </c>
      <c r="K12" s="18">
        <f t="shared" si="2"/>
        <v>0</v>
      </c>
      <c r="L12" s="18">
        <f>+L13+L15+L17+L19</f>
        <v>0</v>
      </c>
      <c r="M12" s="6">
        <v>0</v>
      </c>
      <c r="N12" s="6">
        <v>0</v>
      </c>
      <c r="O12" s="6">
        <f>SUM(C12:N12)</f>
        <v>23674806.5</v>
      </c>
    </row>
    <row r="13" spans="1:17" s="3" customFormat="1" ht="18" customHeight="1" x14ac:dyDescent="0.25">
      <c r="A13" s="5" t="s">
        <v>17</v>
      </c>
      <c r="B13" s="5" t="s">
        <v>18</v>
      </c>
      <c r="C13" s="6">
        <f t="shared" ref="C13:I13" si="3">C14</f>
        <v>3127000</v>
      </c>
      <c r="D13" s="6">
        <f t="shared" si="3"/>
        <v>3127000</v>
      </c>
      <c r="E13" s="6">
        <f t="shared" si="3"/>
        <v>3115666.67</v>
      </c>
      <c r="F13" s="6">
        <f t="shared" si="3"/>
        <v>3072000</v>
      </c>
      <c r="G13" s="6">
        <f t="shared" si="3"/>
        <v>3072000</v>
      </c>
      <c r="H13" s="6">
        <f t="shared" si="3"/>
        <v>0</v>
      </c>
      <c r="I13" s="6">
        <f t="shared" si="3"/>
        <v>0</v>
      </c>
      <c r="J13" s="6">
        <f>J14</f>
        <v>0</v>
      </c>
      <c r="K13" s="6">
        <f>K14</f>
        <v>0</v>
      </c>
      <c r="L13" s="6">
        <f>L14</f>
        <v>0</v>
      </c>
      <c r="M13" s="6">
        <v>0</v>
      </c>
      <c r="N13" s="6">
        <v>0</v>
      </c>
      <c r="O13" s="6">
        <f>SUM(C13:N13)</f>
        <v>15513666.67</v>
      </c>
    </row>
    <row r="14" spans="1:17" s="3" customFormat="1" ht="18" customHeight="1" x14ac:dyDescent="0.25">
      <c r="A14" s="5" t="s">
        <v>19</v>
      </c>
      <c r="B14" s="5" t="s">
        <v>20</v>
      </c>
      <c r="C14" s="6">
        <v>3127000</v>
      </c>
      <c r="D14" s="6">
        <v>3127000</v>
      </c>
      <c r="E14" s="6">
        <v>3115666.67</v>
      </c>
      <c r="F14" s="18">
        <v>3072000</v>
      </c>
      <c r="G14" s="18">
        <v>3072000</v>
      </c>
      <c r="H14" s="18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f t="shared" ref="O14:O36" si="4">SUM(C14:N14)</f>
        <v>15513666.67</v>
      </c>
    </row>
    <row r="15" spans="1:17" s="3" customFormat="1" ht="18" customHeight="1" x14ac:dyDescent="0.25">
      <c r="A15" s="5" t="s">
        <v>21</v>
      </c>
      <c r="B15" s="5" t="s">
        <v>22</v>
      </c>
      <c r="C15" s="6">
        <f t="shared" ref="C15:L15" si="5">C16</f>
        <v>1575000</v>
      </c>
      <c r="D15" s="6">
        <f t="shared" si="5"/>
        <v>1575000</v>
      </c>
      <c r="E15" s="6">
        <f t="shared" si="5"/>
        <v>1620000</v>
      </c>
      <c r="F15" s="18">
        <f t="shared" si="5"/>
        <v>1675000</v>
      </c>
      <c r="G15" s="18">
        <f t="shared" si="5"/>
        <v>1625000</v>
      </c>
      <c r="H15" s="18">
        <f t="shared" si="5"/>
        <v>0</v>
      </c>
      <c r="I15" s="18">
        <f t="shared" si="5"/>
        <v>0</v>
      </c>
      <c r="J15" s="6">
        <f t="shared" si="5"/>
        <v>0</v>
      </c>
      <c r="K15" s="6">
        <f t="shared" si="5"/>
        <v>0</v>
      </c>
      <c r="L15" s="6">
        <f t="shared" si="5"/>
        <v>0</v>
      </c>
      <c r="M15" s="6">
        <v>0</v>
      </c>
      <c r="N15" s="6">
        <v>0</v>
      </c>
      <c r="O15" s="6">
        <f t="shared" si="4"/>
        <v>8070000</v>
      </c>
    </row>
    <row r="16" spans="1:17" s="3" customFormat="1" ht="18" customHeight="1" x14ac:dyDescent="0.25">
      <c r="A16" s="5" t="s">
        <v>23</v>
      </c>
      <c r="B16" s="5" t="s">
        <v>24</v>
      </c>
      <c r="C16" s="6">
        <v>1575000</v>
      </c>
      <c r="D16" s="6">
        <v>1575000</v>
      </c>
      <c r="E16" s="6">
        <v>1620000</v>
      </c>
      <c r="F16" s="18">
        <v>1675000</v>
      </c>
      <c r="G16" s="18">
        <v>1625000</v>
      </c>
      <c r="H16" s="18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f t="shared" si="4"/>
        <v>8070000</v>
      </c>
    </row>
    <row r="17" spans="1:15" s="3" customFormat="1" ht="18" customHeight="1" x14ac:dyDescent="0.25">
      <c r="A17" s="5" t="s">
        <v>25</v>
      </c>
      <c r="B17" s="5" t="s">
        <v>26</v>
      </c>
      <c r="C17" s="7">
        <v>0</v>
      </c>
      <c r="D17" s="7">
        <v>0</v>
      </c>
      <c r="E17" s="7">
        <f>E18</f>
        <v>0</v>
      </c>
      <c r="F17" s="20">
        <f>F18</f>
        <v>0</v>
      </c>
      <c r="G17" s="20">
        <f>G18</f>
        <v>0</v>
      </c>
      <c r="H17" s="20">
        <f>H18</f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6">
        <f t="shared" si="4"/>
        <v>0</v>
      </c>
    </row>
    <row r="18" spans="1:15" s="3" customFormat="1" ht="18" customHeight="1" x14ac:dyDescent="0.25">
      <c r="A18" s="5" t="s">
        <v>27</v>
      </c>
      <c r="B18" s="5" t="s">
        <v>28</v>
      </c>
      <c r="C18" s="7">
        <v>0</v>
      </c>
      <c r="D18" s="7">
        <v>0</v>
      </c>
      <c r="E18" s="7">
        <v>0</v>
      </c>
      <c r="F18" s="20">
        <v>0</v>
      </c>
      <c r="G18" s="20">
        <v>0</v>
      </c>
      <c r="H18" s="20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6">
        <f t="shared" si="4"/>
        <v>0</v>
      </c>
    </row>
    <row r="19" spans="1:15" s="3" customFormat="1" ht="18" customHeight="1" x14ac:dyDescent="0.25">
      <c r="A19" s="5" t="s">
        <v>29</v>
      </c>
      <c r="B19" s="5" t="s">
        <v>30</v>
      </c>
      <c r="C19" s="6">
        <f>+C20+C21</f>
        <v>0</v>
      </c>
      <c r="D19" s="6">
        <f>+D20+D21</f>
        <v>0</v>
      </c>
      <c r="E19" s="6">
        <f>+E20+E21</f>
        <v>91139.83</v>
      </c>
      <c r="F19" s="20">
        <v>0</v>
      </c>
      <c r="G19" s="18">
        <f>+G20+G21</f>
        <v>0</v>
      </c>
      <c r="H19" s="18">
        <f>+H20+H21</f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6">
        <f t="shared" si="4"/>
        <v>91139.83</v>
      </c>
    </row>
    <row r="20" spans="1:15" s="3" customFormat="1" ht="18" customHeight="1" x14ac:dyDescent="0.25">
      <c r="A20" s="5" t="s">
        <v>31</v>
      </c>
      <c r="B20" s="5" t="s">
        <v>32</v>
      </c>
      <c r="C20" s="7">
        <v>0</v>
      </c>
      <c r="D20" s="6">
        <v>0</v>
      </c>
      <c r="E20" s="7">
        <v>0</v>
      </c>
      <c r="F20" s="20">
        <v>0</v>
      </c>
      <c r="G20" s="18">
        <v>0</v>
      </c>
      <c r="H20" s="18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6">
        <f t="shared" si="4"/>
        <v>0</v>
      </c>
    </row>
    <row r="21" spans="1:15" s="3" customFormat="1" ht="18" customHeight="1" x14ac:dyDescent="0.25">
      <c r="A21" s="5" t="s">
        <v>33</v>
      </c>
      <c r="B21" s="5" t="s">
        <v>34</v>
      </c>
      <c r="C21" s="7">
        <v>0</v>
      </c>
      <c r="D21" s="6">
        <v>0</v>
      </c>
      <c r="E21" s="24">
        <v>91139.83</v>
      </c>
      <c r="F21" s="20">
        <v>0</v>
      </c>
      <c r="G21" s="18">
        <v>0</v>
      </c>
      <c r="H21" s="18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6">
        <f t="shared" si="4"/>
        <v>91139.83</v>
      </c>
    </row>
    <row r="22" spans="1:15" s="3" customFormat="1" ht="18" customHeight="1" x14ac:dyDescent="0.25">
      <c r="A22" s="5" t="s">
        <v>35</v>
      </c>
      <c r="B22" s="5" t="s">
        <v>36</v>
      </c>
      <c r="C22" s="18">
        <f>C23</f>
        <v>3429900</v>
      </c>
      <c r="D22" s="18">
        <f t="shared" ref="D22:L22" si="6">D23</f>
        <v>3171500</v>
      </c>
      <c r="E22" s="18">
        <f t="shared" si="6"/>
        <v>3160500</v>
      </c>
      <c r="F22" s="18">
        <f t="shared" si="6"/>
        <v>3227500</v>
      </c>
      <c r="G22" s="18">
        <f t="shared" si="6"/>
        <v>3078500</v>
      </c>
      <c r="H22" s="18">
        <f t="shared" si="6"/>
        <v>0</v>
      </c>
      <c r="I22" s="18">
        <f t="shared" si="6"/>
        <v>0</v>
      </c>
      <c r="J22" s="18">
        <f t="shared" si="6"/>
        <v>0</v>
      </c>
      <c r="K22" s="18">
        <f t="shared" si="6"/>
        <v>0</v>
      </c>
      <c r="L22" s="18">
        <f t="shared" si="6"/>
        <v>0</v>
      </c>
      <c r="M22" s="7">
        <v>0</v>
      </c>
      <c r="N22" s="7">
        <v>0</v>
      </c>
      <c r="O22" s="6">
        <f t="shared" si="4"/>
        <v>16067900</v>
      </c>
    </row>
    <row r="23" spans="1:15" s="3" customFormat="1" ht="18" customHeight="1" x14ac:dyDescent="0.25">
      <c r="A23" s="5" t="s">
        <v>37</v>
      </c>
      <c r="B23" s="5" t="s">
        <v>38</v>
      </c>
      <c r="C23" s="6">
        <f>+C24+C25+C26+C27+C28+C29</f>
        <v>3429900</v>
      </c>
      <c r="D23" s="6">
        <f>+D24+D25+D26+D27+D28+D29</f>
        <v>3171500</v>
      </c>
      <c r="E23" s="6">
        <f>+E24+E25+E26+E27+E28+E29</f>
        <v>3160500</v>
      </c>
      <c r="F23" s="18">
        <f>F24+F25</f>
        <v>3227500</v>
      </c>
      <c r="G23" s="18">
        <f t="shared" ref="G23:L23" si="7">G24+G25+G26+G27+G28+G29</f>
        <v>3078500</v>
      </c>
      <c r="H23" s="18">
        <f t="shared" si="7"/>
        <v>0</v>
      </c>
      <c r="I23" s="18">
        <f t="shared" si="7"/>
        <v>0</v>
      </c>
      <c r="J23" s="18">
        <f t="shared" si="7"/>
        <v>0</v>
      </c>
      <c r="K23" s="18">
        <f t="shared" si="7"/>
        <v>0</v>
      </c>
      <c r="L23" s="18">
        <f t="shared" si="7"/>
        <v>0</v>
      </c>
      <c r="M23" s="7">
        <v>0</v>
      </c>
      <c r="N23" s="7">
        <v>0</v>
      </c>
      <c r="O23" s="6">
        <f t="shared" si="4"/>
        <v>16067900</v>
      </c>
    </row>
    <row r="24" spans="1:15" s="3" customFormat="1" ht="18" customHeight="1" x14ac:dyDescent="0.25">
      <c r="A24" s="5" t="s">
        <v>39</v>
      </c>
      <c r="B24" s="5" t="s">
        <v>40</v>
      </c>
      <c r="C24" s="6">
        <v>1214500</v>
      </c>
      <c r="D24" s="6">
        <v>1160500</v>
      </c>
      <c r="E24" s="6">
        <v>1151500</v>
      </c>
      <c r="F24" s="18">
        <v>1170500</v>
      </c>
      <c r="G24" s="18">
        <v>1144500</v>
      </c>
      <c r="H24" s="18">
        <v>0</v>
      </c>
      <c r="I24" s="6">
        <v>0</v>
      </c>
      <c r="J24" s="24">
        <v>0</v>
      </c>
      <c r="K24" s="7">
        <v>0</v>
      </c>
      <c r="L24" s="7">
        <v>0</v>
      </c>
      <c r="M24" s="7">
        <v>0</v>
      </c>
      <c r="N24" s="7">
        <v>0</v>
      </c>
      <c r="O24" s="6">
        <f t="shared" si="4"/>
        <v>5841500</v>
      </c>
    </row>
    <row r="25" spans="1:15" s="3" customFormat="1" ht="18" customHeight="1" x14ac:dyDescent="0.25">
      <c r="A25" s="5" t="s">
        <v>41</v>
      </c>
      <c r="B25" s="5" t="s">
        <v>42</v>
      </c>
      <c r="C25" s="6">
        <v>2215400</v>
      </c>
      <c r="D25" s="6">
        <v>2011000</v>
      </c>
      <c r="E25" s="6">
        <v>2009000</v>
      </c>
      <c r="F25" s="18">
        <v>2057000</v>
      </c>
      <c r="G25" s="18">
        <v>1934000</v>
      </c>
      <c r="H25" s="18">
        <v>0</v>
      </c>
      <c r="I25" s="6">
        <v>0</v>
      </c>
      <c r="J25" s="24">
        <v>0</v>
      </c>
      <c r="K25" s="7">
        <v>0</v>
      </c>
      <c r="L25" s="24">
        <v>0</v>
      </c>
      <c r="M25" s="7">
        <v>0</v>
      </c>
      <c r="N25" s="7">
        <v>0</v>
      </c>
      <c r="O25" s="6">
        <f t="shared" si="4"/>
        <v>10226400</v>
      </c>
    </row>
    <row r="26" spans="1:15" s="3" customFormat="1" ht="18" customHeight="1" x14ac:dyDescent="0.25">
      <c r="A26" s="5" t="s">
        <v>43</v>
      </c>
      <c r="B26" s="5" t="s">
        <v>44</v>
      </c>
      <c r="C26" s="7">
        <v>0</v>
      </c>
      <c r="D26" s="7">
        <v>0</v>
      </c>
      <c r="E26" s="7">
        <v>0</v>
      </c>
      <c r="F26" s="20">
        <v>0</v>
      </c>
      <c r="G26" s="20">
        <v>0</v>
      </c>
      <c r="H26" s="23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6">
        <f t="shared" si="4"/>
        <v>0</v>
      </c>
    </row>
    <row r="27" spans="1:15" s="3" customFormat="1" ht="18" customHeight="1" x14ac:dyDescent="0.25">
      <c r="A27" s="5" t="s">
        <v>45</v>
      </c>
      <c r="B27" s="5" t="s">
        <v>46</v>
      </c>
      <c r="C27" s="7">
        <v>0</v>
      </c>
      <c r="D27" s="7">
        <v>0</v>
      </c>
      <c r="E27" s="7">
        <v>0</v>
      </c>
      <c r="F27" s="20">
        <v>0</v>
      </c>
      <c r="G27" s="20">
        <v>0</v>
      </c>
      <c r="H27" s="23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6">
        <f t="shared" si="4"/>
        <v>0</v>
      </c>
    </row>
    <row r="28" spans="1:15" s="3" customFormat="1" ht="30.75" customHeight="1" x14ac:dyDescent="0.25">
      <c r="A28" s="5" t="s">
        <v>47</v>
      </c>
      <c r="B28" s="5" t="s">
        <v>48</v>
      </c>
      <c r="C28" s="7">
        <v>0</v>
      </c>
      <c r="D28" s="7">
        <v>0</v>
      </c>
      <c r="E28" s="7">
        <v>0</v>
      </c>
      <c r="F28" s="20">
        <v>0</v>
      </c>
      <c r="G28" s="20">
        <v>0</v>
      </c>
      <c r="H28" s="20">
        <v>0</v>
      </c>
      <c r="I28" s="7">
        <v>0</v>
      </c>
      <c r="J28" s="7">
        <v>0</v>
      </c>
      <c r="K28" s="7">
        <v>0</v>
      </c>
      <c r="L28" s="7">
        <v>0</v>
      </c>
      <c r="M28" s="7">
        <v>0</v>
      </c>
      <c r="N28" s="7">
        <v>0</v>
      </c>
      <c r="O28" s="6">
        <f t="shared" si="4"/>
        <v>0</v>
      </c>
    </row>
    <row r="29" spans="1:15" s="3" customFormat="1" ht="18" customHeight="1" x14ac:dyDescent="0.25">
      <c r="A29" s="5" t="s">
        <v>250</v>
      </c>
      <c r="B29" s="5" t="s">
        <v>251</v>
      </c>
      <c r="C29" s="7">
        <v>0</v>
      </c>
      <c r="D29" s="7">
        <v>0</v>
      </c>
      <c r="E29" s="7">
        <v>0</v>
      </c>
      <c r="F29" s="20">
        <v>0</v>
      </c>
      <c r="G29" s="20">
        <v>0</v>
      </c>
      <c r="H29" s="20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6">
        <f t="shared" si="4"/>
        <v>0</v>
      </c>
    </row>
    <row r="30" spans="1:15" s="3" customFormat="1" ht="18" customHeight="1" x14ac:dyDescent="0.25">
      <c r="A30" s="5" t="s">
        <v>49</v>
      </c>
      <c r="B30" s="5" t="s">
        <v>50</v>
      </c>
      <c r="C30" s="6">
        <f>+C31+C33+C35</f>
        <v>714027.46000000008</v>
      </c>
      <c r="D30" s="6">
        <f t="shared" ref="D30:L30" si="8">+D31+D33+D35</f>
        <v>714917.52</v>
      </c>
      <c r="E30" s="6">
        <f t="shared" si="8"/>
        <v>719766.96000000008</v>
      </c>
      <c r="F30" s="18">
        <f t="shared" si="8"/>
        <v>721499.83000000007</v>
      </c>
      <c r="G30" s="18">
        <f t="shared" si="8"/>
        <v>713854.83000000007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7">
        <v>0</v>
      </c>
      <c r="N30" s="7">
        <v>0</v>
      </c>
      <c r="O30" s="6">
        <f t="shared" si="4"/>
        <v>3584066.6</v>
      </c>
    </row>
    <row r="31" spans="1:15" s="3" customFormat="1" ht="18" customHeight="1" x14ac:dyDescent="0.25">
      <c r="A31" s="5" t="s">
        <v>51</v>
      </c>
      <c r="B31" s="5" t="s">
        <v>52</v>
      </c>
      <c r="C31" s="6">
        <f t="shared" ref="C31:L31" si="9">C32</f>
        <v>333371.8</v>
      </c>
      <c r="D31" s="6">
        <f t="shared" si="9"/>
        <v>333371.8</v>
      </c>
      <c r="E31" s="6">
        <f t="shared" si="9"/>
        <v>335758.77</v>
      </c>
      <c r="F31" s="18">
        <f t="shared" si="9"/>
        <v>336562.3</v>
      </c>
      <c r="G31" s="18">
        <f t="shared" si="9"/>
        <v>333017.3</v>
      </c>
      <c r="H31" s="18">
        <f t="shared" si="9"/>
        <v>0</v>
      </c>
      <c r="I31" s="18">
        <f t="shared" si="9"/>
        <v>0</v>
      </c>
      <c r="J31" s="18">
        <f t="shared" si="9"/>
        <v>0</v>
      </c>
      <c r="K31" s="18">
        <f t="shared" si="9"/>
        <v>0</v>
      </c>
      <c r="L31" s="18">
        <f t="shared" si="9"/>
        <v>0</v>
      </c>
      <c r="M31" s="7">
        <v>0</v>
      </c>
      <c r="N31" s="7">
        <v>0</v>
      </c>
      <c r="O31" s="6">
        <f t="shared" si="4"/>
        <v>1672081.97</v>
      </c>
    </row>
    <row r="32" spans="1:15" s="3" customFormat="1" ht="18" customHeight="1" x14ac:dyDescent="0.25">
      <c r="A32" s="5" t="s">
        <v>53</v>
      </c>
      <c r="B32" s="5" t="s">
        <v>52</v>
      </c>
      <c r="C32" s="6">
        <v>333371.8</v>
      </c>
      <c r="D32" s="6">
        <v>333371.8</v>
      </c>
      <c r="E32" s="6">
        <v>335758.77</v>
      </c>
      <c r="F32" s="18">
        <v>336562.3</v>
      </c>
      <c r="G32" s="18">
        <v>333017.3</v>
      </c>
      <c r="H32" s="18">
        <v>0</v>
      </c>
      <c r="I32" s="6">
        <v>0</v>
      </c>
      <c r="J32" s="24">
        <v>0</v>
      </c>
      <c r="K32" s="24">
        <v>0</v>
      </c>
      <c r="L32" s="24">
        <v>0</v>
      </c>
      <c r="M32" s="7">
        <v>0</v>
      </c>
      <c r="N32" s="7">
        <v>0</v>
      </c>
      <c r="O32" s="6">
        <f t="shared" si="4"/>
        <v>1672081.97</v>
      </c>
    </row>
    <row r="33" spans="1:15" s="3" customFormat="1" ht="18" customHeight="1" x14ac:dyDescent="0.25">
      <c r="A33" s="5" t="s">
        <v>54</v>
      </c>
      <c r="B33" s="5" t="s">
        <v>55</v>
      </c>
      <c r="C33" s="6">
        <f t="shared" ref="C33:L33" si="10">C34</f>
        <v>333842</v>
      </c>
      <c r="D33" s="6">
        <f t="shared" si="10"/>
        <v>333842</v>
      </c>
      <c r="E33" s="6">
        <f t="shared" si="10"/>
        <v>336232.33</v>
      </c>
      <c r="F33" s="18">
        <f t="shared" si="10"/>
        <v>337037</v>
      </c>
      <c r="G33" s="18">
        <f t="shared" si="10"/>
        <v>333487</v>
      </c>
      <c r="H33" s="18">
        <f t="shared" si="10"/>
        <v>0</v>
      </c>
      <c r="I33" s="18">
        <f t="shared" si="10"/>
        <v>0</v>
      </c>
      <c r="J33" s="18">
        <f t="shared" si="10"/>
        <v>0</v>
      </c>
      <c r="K33" s="18">
        <f t="shared" si="10"/>
        <v>0</v>
      </c>
      <c r="L33" s="18">
        <f t="shared" si="10"/>
        <v>0</v>
      </c>
      <c r="M33" s="7">
        <v>0</v>
      </c>
      <c r="N33" s="7">
        <v>0</v>
      </c>
      <c r="O33" s="6">
        <f t="shared" si="4"/>
        <v>1674440.33</v>
      </c>
    </row>
    <row r="34" spans="1:15" s="3" customFormat="1" ht="18" customHeight="1" x14ac:dyDescent="0.25">
      <c r="A34" s="5" t="s">
        <v>56</v>
      </c>
      <c r="B34" s="5" t="s">
        <v>55</v>
      </c>
      <c r="C34" s="6">
        <v>333842</v>
      </c>
      <c r="D34" s="6">
        <v>333842</v>
      </c>
      <c r="E34" s="6">
        <v>336232.33</v>
      </c>
      <c r="F34" s="18">
        <v>337037</v>
      </c>
      <c r="G34" s="18">
        <v>333487</v>
      </c>
      <c r="H34" s="18">
        <v>0</v>
      </c>
      <c r="I34" s="6">
        <v>0</v>
      </c>
      <c r="J34" s="24">
        <v>0</v>
      </c>
      <c r="K34" s="7">
        <v>0</v>
      </c>
      <c r="L34" s="7">
        <v>0</v>
      </c>
      <c r="M34" s="7">
        <v>0</v>
      </c>
      <c r="N34" s="7">
        <v>0</v>
      </c>
      <c r="O34" s="6">
        <f t="shared" si="4"/>
        <v>1674440.33</v>
      </c>
    </row>
    <row r="35" spans="1:15" s="3" customFormat="1" ht="18" customHeight="1" x14ac:dyDescent="0.25">
      <c r="A35" s="5" t="s">
        <v>57</v>
      </c>
      <c r="B35" s="5" t="s">
        <v>58</v>
      </c>
      <c r="C35" s="6">
        <f t="shared" ref="C35:L35" si="11">C36</f>
        <v>46813.66</v>
      </c>
      <c r="D35" s="6">
        <f t="shared" si="11"/>
        <v>47703.72</v>
      </c>
      <c r="E35" s="6">
        <f t="shared" si="11"/>
        <v>47775.86</v>
      </c>
      <c r="F35" s="18">
        <f t="shared" si="11"/>
        <v>47900.53</v>
      </c>
      <c r="G35" s="18">
        <f t="shared" si="11"/>
        <v>47350.53</v>
      </c>
      <c r="H35" s="18">
        <f t="shared" si="11"/>
        <v>0</v>
      </c>
      <c r="I35" s="18">
        <f t="shared" si="11"/>
        <v>0</v>
      </c>
      <c r="J35" s="18">
        <f t="shared" si="11"/>
        <v>0</v>
      </c>
      <c r="K35" s="18">
        <f t="shared" si="11"/>
        <v>0</v>
      </c>
      <c r="L35" s="18">
        <f t="shared" si="11"/>
        <v>0</v>
      </c>
      <c r="M35" s="7">
        <v>0</v>
      </c>
      <c r="N35" s="7">
        <v>0</v>
      </c>
      <c r="O35" s="6">
        <f t="shared" si="4"/>
        <v>237544.3</v>
      </c>
    </row>
    <row r="36" spans="1:15" s="3" customFormat="1" ht="18" customHeight="1" x14ac:dyDescent="0.25">
      <c r="A36" s="5" t="s">
        <v>59</v>
      </c>
      <c r="B36" s="5" t="s">
        <v>58</v>
      </c>
      <c r="C36" s="6">
        <v>46813.66</v>
      </c>
      <c r="D36" s="6">
        <v>47703.72</v>
      </c>
      <c r="E36" s="6">
        <v>47775.86</v>
      </c>
      <c r="F36" s="18">
        <v>47900.53</v>
      </c>
      <c r="G36" s="18">
        <v>47350.53</v>
      </c>
      <c r="H36" s="18">
        <v>0</v>
      </c>
      <c r="I36" s="6">
        <v>0</v>
      </c>
      <c r="J36" s="24">
        <v>0</v>
      </c>
      <c r="K36" s="24">
        <v>0</v>
      </c>
      <c r="L36" s="7">
        <v>0</v>
      </c>
      <c r="M36" s="7">
        <v>0</v>
      </c>
      <c r="N36" s="7">
        <v>0</v>
      </c>
      <c r="O36" s="6">
        <f t="shared" si="4"/>
        <v>237544.3</v>
      </c>
    </row>
    <row r="37" spans="1:15" s="3" customFormat="1" ht="18" customHeight="1" x14ac:dyDescent="0.25">
      <c r="A37" s="14">
        <v>2.2000000000000002</v>
      </c>
      <c r="B37" s="8" t="s">
        <v>60</v>
      </c>
      <c r="C37" s="4">
        <f>+C38+C49+C52+C55+C62+C67+C73+C80</f>
        <v>190458.77</v>
      </c>
      <c r="D37" s="4">
        <f>+D38+D49+D52+D55+D62+D67+D73+D80</f>
        <v>185176.72</v>
      </c>
      <c r="E37" s="4">
        <f>+E38+E49+E52+E55+E62+E67+E73+E80</f>
        <v>334271.37</v>
      </c>
      <c r="F37" s="21">
        <f>F38+F49+F52+F55+F62+F67+F60</f>
        <v>1558264.77</v>
      </c>
      <c r="G37" s="21">
        <f>G38+G49+G52+G55+G62+G67</f>
        <v>329768.77</v>
      </c>
      <c r="H37" s="21">
        <f>H38+H49+H52+H55+H62+H67</f>
        <v>0</v>
      </c>
      <c r="I37" s="4">
        <f t="shared" ref="I37:N37" si="12">+I38+I49+I52+I55+I62+I67+I73+I80</f>
        <v>0</v>
      </c>
      <c r="J37" s="4">
        <f t="shared" si="12"/>
        <v>0</v>
      </c>
      <c r="K37" s="4">
        <f t="shared" si="12"/>
        <v>0</v>
      </c>
      <c r="L37" s="4">
        <f t="shared" si="12"/>
        <v>0</v>
      </c>
      <c r="M37" s="4">
        <f t="shared" si="12"/>
        <v>0</v>
      </c>
      <c r="N37" s="4">
        <f t="shared" si="12"/>
        <v>0</v>
      </c>
      <c r="O37" s="4">
        <f>SUM(C37:N37)</f>
        <v>2597940.4</v>
      </c>
    </row>
    <row r="38" spans="1:15" s="3" customFormat="1" ht="18" customHeight="1" x14ac:dyDescent="0.25">
      <c r="A38" s="5" t="s">
        <v>61</v>
      </c>
      <c r="B38" s="5" t="s">
        <v>62</v>
      </c>
      <c r="C38" s="6">
        <f>+C39+C41+C43+C45+C47</f>
        <v>94811.249999999985</v>
      </c>
      <c r="D38" s="6">
        <f t="shared" ref="D38:L38" si="13">D39+D41+D43+D45+D47</f>
        <v>137352.95999999999</v>
      </c>
      <c r="E38" s="6">
        <f t="shared" si="13"/>
        <v>186447.61</v>
      </c>
      <c r="F38" s="18">
        <f t="shared" si="13"/>
        <v>147321.48000000001</v>
      </c>
      <c r="G38" s="18">
        <f t="shared" si="13"/>
        <v>94540.02</v>
      </c>
      <c r="H38" s="18">
        <f t="shared" si="13"/>
        <v>0</v>
      </c>
      <c r="I38" s="18">
        <f t="shared" si="13"/>
        <v>0</v>
      </c>
      <c r="J38" s="18">
        <f t="shared" si="13"/>
        <v>0</v>
      </c>
      <c r="K38" s="18">
        <f t="shared" si="13"/>
        <v>0</v>
      </c>
      <c r="L38" s="18">
        <f t="shared" si="13"/>
        <v>0</v>
      </c>
      <c r="M38" s="7">
        <v>0</v>
      </c>
      <c r="N38" s="7">
        <v>0</v>
      </c>
      <c r="O38" s="6">
        <f t="shared" ref="O38:O101" si="14">SUM(C38:N38)</f>
        <v>660473.31999999995</v>
      </c>
    </row>
    <row r="39" spans="1:15" s="3" customFormat="1" ht="18" customHeight="1" x14ac:dyDescent="0.25">
      <c r="A39" s="5" t="s">
        <v>63</v>
      </c>
      <c r="B39" s="5" t="s">
        <v>64</v>
      </c>
      <c r="C39" s="6">
        <f t="shared" ref="C39:L39" si="15">C40</f>
        <v>84323.29</v>
      </c>
      <c r="D39" s="6">
        <f t="shared" si="15"/>
        <v>42236.36</v>
      </c>
      <c r="E39" s="6">
        <f t="shared" si="15"/>
        <v>129922.73</v>
      </c>
      <c r="F39" s="18">
        <f t="shared" si="15"/>
        <v>85867.1</v>
      </c>
      <c r="G39" s="18">
        <f t="shared" si="15"/>
        <v>86028.77</v>
      </c>
      <c r="H39" s="18">
        <f t="shared" si="15"/>
        <v>0</v>
      </c>
      <c r="I39" s="18">
        <f t="shared" si="15"/>
        <v>0</v>
      </c>
      <c r="J39" s="18">
        <f t="shared" si="15"/>
        <v>0</v>
      </c>
      <c r="K39" s="18">
        <f t="shared" si="15"/>
        <v>0</v>
      </c>
      <c r="L39" s="18">
        <f t="shared" si="15"/>
        <v>0</v>
      </c>
      <c r="M39" s="7">
        <v>0</v>
      </c>
      <c r="N39" s="7">
        <v>0</v>
      </c>
      <c r="O39" s="6">
        <f t="shared" si="14"/>
        <v>428378.25</v>
      </c>
    </row>
    <row r="40" spans="1:15" s="3" customFormat="1" ht="18" customHeight="1" x14ac:dyDescent="0.25">
      <c r="A40" s="5" t="s">
        <v>65</v>
      </c>
      <c r="B40" s="5" t="s">
        <v>64</v>
      </c>
      <c r="C40" s="6">
        <v>84323.29</v>
      </c>
      <c r="D40" s="6">
        <v>42236.36</v>
      </c>
      <c r="E40" s="6">
        <v>129922.73</v>
      </c>
      <c r="F40" s="18">
        <v>85867.1</v>
      </c>
      <c r="G40" s="18">
        <v>86028.77</v>
      </c>
      <c r="H40" s="18">
        <v>0</v>
      </c>
      <c r="I40" s="6">
        <v>0</v>
      </c>
      <c r="J40" s="24">
        <v>0</v>
      </c>
      <c r="K40" s="24">
        <v>0</v>
      </c>
      <c r="L40" s="24">
        <v>0</v>
      </c>
      <c r="M40" s="7">
        <v>0</v>
      </c>
      <c r="N40" s="7">
        <v>0</v>
      </c>
      <c r="O40" s="6">
        <f t="shared" si="14"/>
        <v>428378.25</v>
      </c>
    </row>
    <row r="41" spans="1:15" s="3" customFormat="1" ht="18" customHeight="1" x14ac:dyDescent="0.25">
      <c r="A41" s="5" t="s">
        <v>66</v>
      </c>
      <c r="B41" s="5" t="s">
        <v>67</v>
      </c>
      <c r="C41" s="6">
        <f>+C42</f>
        <v>4968.32</v>
      </c>
      <c r="D41" s="6">
        <f t="shared" ref="D41:L41" si="16">D42</f>
        <v>4968.8500000000004</v>
      </c>
      <c r="E41" s="6">
        <f t="shared" si="16"/>
        <v>4968.88</v>
      </c>
      <c r="F41" s="18">
        <f t="shared" si="16"/>
        <v>4968.8599999999997</v>
      </c>
      <c r="G41" s="18">
        <f t="shared" si="16"/>
        <v>5004.25</v>
      </c>
      <c r="H41" s="18">
        <f t="shared" si="16"/>
        <v>0</v>
      </c>
      <c r="I41" s="18">
        <f t="shared" si="16"/>
        <v>0</v>
      </c>
      <c r="J41" s="18">
        <f t="shared" si="16"/>
        <v>0</v>
      </c>
      <c r="K41" s="18">
        <f t="shared" si="16"/>
        <v>0</v>
      </c>
      <c r="L41" s="18">
        <f t="shared" si="16"/>
        <v>0</v>
      </c>
      <c r="M41" s="7">
        <v>0</v>
      </c>
      <c r="N41" s="7">
        <v>0</v>
      </c>
      <c r="O41" s="6">
        <f t="shared" si="14"/>
        <v>24879.16</v>
      </c>
    </row>
    <row r="42" spans="1:15" s="3" customFormat="1" ht="18" customHeight="1" x14ac:dyDescent="0.25">
      <c r="A42" s="5" t="s">
        <v>68</v>
      </c>
      <c r="B42" s="5" t="s">
        <v>67</v>
      </c>
      <c r="C42" s="6">
        <v>4968.32</v>
      </c>
      <c r="D42" s="6">
        <v>4968.8500000000004</v>
      </c>
      <c r="E42" s="6">
        <v>4968.88</v>
      </c>
      <c r="F42" s="18">
        <v>4968.8599999999997</v>
      </c>
      <c r="G42" s="18">
        <v>5004.25</v>
      </c>
      <c r="H42" s="18">
        <v>0</v>
      </c>
      <c r="I42" s="6">
        <v>0</v>
      </c>
      <c r="J42" s="24">
        <v>0</v>
      </c>
      <c r="K42" s="24">
        <v>0</v>
      </c>
      <c r="L42" s="24">
        <v>0</v>
      </c>
      <c r="M42" s="7">
        <v>0</v>
      </c>
      <c r="N42" s="7">
        <v>0</v>
      </c>
      <c r="O42" s="6">
        <f t="shared" si="14"/>
        <v>24879.16</v>
      </c>
    </row>
    <row r="43" spans="1:15" s="3" customFormat="1" ht="18" customHeight="1" x14ac:dyDescent="0.25">
      <c r="A43" s="5" t="s">
        <v>69</v>
      </c>
      <c r="B43" s="5" t="s">
        <v>70</v>
      </c>
      <c r="C43" s="6">
        <f>+C44</f>
        <v>2012.64</v>
      </c>
      <c r="D43" s="6">
        <f>D44</f>
        <v>86640.75</v>
      </c>
      <c r="E43" s="6">
        <f>E44</f>
        <v>48049</v>
      </c>
      <c r="F43" s="18">
        <f>F44</f>
        <v>47381.52</v>
      </c>
      <c r="G43" s="18">
        <v>0</v>
      </c>
      <c r="H43" s="18">
        <f>H44</f>
        <v>0</v>
      </c>
      <c r="I43" s="18">
        <f>I44</f>
        <v>0</v>
      </c>
      <c r="J43" s="18">
        <f>J44</f>
        <v>0</v>
      </c>
      <c r="K43" s="18">
        <f>K44</f>
        <v>0</v>
      </c>
      <c r="L43" s="18">
        <f>L44</f>
        <v>0</v>
      </c>
      <c r="M43" s="7">
        <v>0</v>
      </c>
      <c r="N43" s="7">
        <v>0</v>
      </c>
      <c r="O43" s="6">
        <f t="shared" si="14"/>
        <v>184083.91</v>
      </c>
    </row>
    <row r="44" spans="1:15" s="3" customFormat="1" ht="18" customHeight="1" x14ac:dyDescent="0.25">
      <c r="A44" s="5" t="s">
        <v>71</v>
      </c>
      <c r="B44" s="5" t="s">
        <v>72</v>
      </c>
      <c r="C44" s="6">
        <v>2012.64</v>
      </c>
      <c r="D44" s="6">
        <v>86640.75</v>
      </c>
      <c r="E44" s="6">
        <v>48049</v>
      </c>
      <c r="F44" s="18">
        <v>47381.52</v>
      </c>
      <c r="G44" s="18">
        <v>0</v>
      </c>
      <c r="H44" s="18">
        <v>0</v>
      </c>
      <c r="I44" s="18">
        <v>0</v>
      </c>
      <c r="J44" s="7">
        <v>0</v>
      </c>
      <c r="K44" s="24">
        <v>0</v>
      </c>
      <c r="L44" s="24">
        <v>0</v>
      </c>
      <c r="M44" s="7">
        <v>0</v>
      </c>
      <c r="N44" s="7">
        <v>0</v>
      </c>
      <c r="O44" s="6">
        <f t="shared" si="14"/>
        <v>184083.91</v>
      </c>
    </row>
    <row r="45" spans="1:15" s="3" customFormat="1" ht="18" customHeight="1" x14ac:dyDescent="0.25">
      <c r="A45" s="5" t="s">
        <v>73</v>
      </c>
      <c r="B45" s="5" t="s">
        <v>74</v>
      </c>
      <c r="C45" s="6">
        <f>+C46</f>
        <v>3507</v>
      </c>
      <c r="D45" s="6">
        <f>D46</f>
        <v>3507</v>
      </c>
      <c r="E45" s="6">
        <f>E46</f>
        <v>3507</v>
      </c>
      <c r="F45" s="18">
        <f>F46</f>
        <v>3507</v>
      </c>
      <c r="G45" s="18">
        <f>G46</f>
        <v>3507</v>
      </c>
      <c r="H45" s="18">
        <f>H46</f>
        <v>0</v>
      </c>
      <c r="I45" s="7">
        <v>0</v>
      </c>
      <c r="J45" s="18">
        <f>J46</f>
        <v>0</v>
      </c>
      <c r="K45" s="18">
        <f>K46</f>
        <v>0</v>
      </c>
      <c r="L45" s="18">
        <f>L46</f>
        <v>0</v>
      </c>
      <c r="M45" s="7">
        <v>0</v>
      </c>
      <c r="N45" s="7">
        <v>0</v>
      </c>
      <c r="O45" s="6">
        <f t="shared" si="14"/>
        <v>17535</v>
      </c>
    </row>
    <row r="46" spans="1:15" s="3" customFormat="1" ht="18" customHeight="1" x14ac:dyDescent="0.25">
      <c r="A46" s="5" t="s">
        <v>232</v>
      </c>
      <c r="B46" s="5" t="s">
        <v>74</v>
      </c>
      <c r="C46" s="6">
        <v>3507</v>
      </c>
      <c r="D46" s="6">
        <v>3507</v>
      </c>
      <c r="E46" s="6">
        <v>3507</v>
      </c>
      <c r="F46" s="18">
        <v>3507</v>
      </c>
      <c r="G46" s="18">
        <v>3507</v>
      </c>
      <c r="H46" s="18">
        <v>0</v>
      </c>
      <c r="I46" s="7">
        <v>0</v>
      </c>
      <c r="J46" s="24">
        <v>0</v>
      </c>
      <c r="K46" s="24">
        <v>0</v>
      </c>
      <c r="L46" s="7">
        <v>0</v>
      </c>
      <c r="M46" s="7">
        <v>0</v>
      </c>
      <c r="N46" s="7">
        <v>0</v>
      </c>
      <c r="O46" s="6">
        <f t="shared" si="14"/>
        <v>17535</v>
      </c>
    </row>
    <row r="47" spans="1:15" s="3" customFormat="1" ht="18" customHeight="1" x14ac:dyDescent="0.25">
      <c r="A47" s="5" t="s">
        <v>231</v>
      </c>
      <c r="B47" s="5" t="s">
        <v>217</v>
      </c>
      <c r="C47" s="7">
        <v>0</v>
      </c>
      <c r="D47" s="6">
        <f>D48</f>
        <v>0</v>
      </c>
      <c r="E47" s="6">
        <f>E48</f>
        <v>0</v>
      </c>
      <c r="F47" s="18">
        <f>+F48</f>
        <v>5597</v>
      </c>
      <c r="G47" s="18">
        <v>0</v>
      </c>
      <c r="H47" s="18">
        <f>H48</f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6">
        <f t="shared" si="14"/>
        <v>5597</v>
      </c>
    </row>
    <row r="48" spans="1:15" s="3" customFormat="1" ht="18" customHeight="1" x14ac:dyDescent="0.25">
      <c r="A48" s="5" t="s">
        <v>230</v>
      </c>
      <c r="B48" s="5" t="s">
        <v>217</v>
      </c>
      <c r="C48" s="7">
        <v>0</v>
      </c>
      <c r="D48" s="6">
        <v>0</v>
      </c>
      <c r="E48" s="6">
        <v>0</v>
      </c>
      <c r="F48" s="18">
        <v>5597</v>
      </c>
      <c r="G48" s="18">
        <v>0</v>
      </c>
      <c r="H48" s="18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6">
        <f t="shared" si="14"/>
        <v>5597</v>
      </c>
    </row>
    <row r="49" spans="1:15" s="3" customFormat="1" ht="18" customHeight="1" x14ac:dyDescent="0.25">
      <c r="A49" s="5" t="s">
        <v>229</v>
      </c>
      <c r="B49" s="5" t="s">
        <v>218</v>
      </c>
      <c r="C49" s="7">
        <v>0</v>
      </c>
      <c r="D49" s="6">
        <v>0</v>
      </c>
      <c r="E49" s="7">
        <v>0</v>
      </c>
      <c r="F49" s="20">
        <v>0</v>
      </c>
      <c r="G49" s="20">
        <v>0</v>
      </c>
      <c r="H49" s="20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6">
        <f t="shared" si="14"/>
        <v>0</v>
      </c>
    </row>
    <row r="50" spans="1:15" s="3" customFormat="1" ht="18" customHeight="1" x14ac:dyDescent="0.25">
      <c r="A50" s="5" t="s">
        <v>228</v>
      </c>
      <c r="B50" s="5" t="s">
        <v>219</v>
      </c>
      <c r="C50" s="7">
        <v>0</v>
      </c>
      <c r="D50" s="6">
        <v>0</v>
      </c>
      <c r="E50" s="7">
        <v>0</v>
      </c>
      <c r="F50" s="20">
        <v>0</v>
      </c>
      <c r="G50" s="20">
        <v>0</v>
      </c>
      <c r="H50" s="20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6">
        <f t="shared" si="14"/>
        <v>0</v>
      </c>
    </row>
    <row r="51" spans="1:15" s="3" customFormat="1" ht="18" customHeight="1" x14ac:dyDescent="0.25">
      <c r="A51" s="5" t="s">
        <v>227</v>
      </c>
      <c r="B51" s="5" t="s">
        <v>219</v>
      </c>
      <c r="C51" s="7">
        <v>0</v>
      </c>
      <c r="D51" s="6">
        <v>0</v>
      </c>
      <c r="E51" s="7">
        <v>0</v>
      </c>
      <c r="F51" s="20">
        <v>0</v>
      </c>
      <c r="G51" s="20">
        <v>0</v>
      </c>
      <c r="H51" s="20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6">
        <f t="shared" si="14"/>
        <v>0</v>
      </c>
    </row>
    <row r="52" spans="1:15" s="3" customFormat="1" ht="18" customHeight="1" x14ac:dyDescent="0.25">
      <c r="A52" s="5" t="s">
        <v>226</v>
      </c>
      <c r="B52" s="5" t="s">
        <v>220</v>
      </c>
      <c r="C52" s="6">
        <f>+C53</f>
        <v>0</v>
      </c>
      <c r="D52" s="6">
        <f>D53</f>
        <v>0</v>
      </c>
      <c r="E52" s="7">
        <v>0</v>
      </c>
      <c r="F52" s="23">
        <f>+F53</f>
        <v>115269.05</v>
      </c>
      <c r="G52" s="23">
        <f>+G53</f>
        <v>165780</v>
      </c>
      <c r="H52" s="23">
        <f>H53</f>
        <v>0</v>
      </c>
      <c r="I52" s="7">
        <v>0</v>
      </c>
      <c r="J52" s="23">
        <f>J53</f>
        <v>0</v>
      </c>
      <c r="K52" s="27">
        <f>K53</f>
        <v>0</v>
      </c>
      <c r="L52" s="7">
        <v>0</v>
      </c>
      <c r="M52" s="7">
        <v>0</v>
      </c>
      <c r="N52" s="7">
        <v>0</v>
      </c>
      <c r="O52" s="6">
        <f t="shared" si="14"/>
        <v>281049.05</v>
      </c>
    </row>
    <row r="53" spans="1:15" s="3" customFormat="1" ht="18" customHeight="1" x14ac:dyDescent="0.25">
      <c r="A53" s="5" t="s">
        <v>225</v>
      </c>
      <c r="B53" s="5" t="s">
        <v>221</v>
      </c>
      <c r="C53" s="6">
        <f>+C54</f>
        <v>0</v>
      </c>
      <c r="D53" s="6">
        <f>D54</f>
        <v>0</v>
      </c>
      <c r="E53" s="7">
        <v>0</v>
      </c>
      <c r="F53" s="23">
        <f>+F54</f>
        <v>115269.05</v>
      </c>
      <c r="G53" s="20">
        <f>+G54</f>
        <v>165780</v>
      </c>
      <c r="H53" s="23">
        <f>H54</f>
        <v>0</v>
      </c>
      <c r="I53" s="7">
        <v>0</v>
      </c>
      <c r="J53" s="23">
        <f>J54</f>
        <v>0</v>
      </c>
      <c r="K53" s="27">
        <f>K54</f>
        <v>0</v>
      </c>
      <c r="L53" s="7">
        <v>0</v>
      </c>
      <c r="M53" s="7">
        <v>0</v>
      </c>
      <c r="N53" s="7">
        <v>0</v>
      </c>
      <c r="O53" s="6">
        <f t="shared" si="14"/>
        <v>281049.05</v>
      </c>
    </row>
    <row r="54" spans="1:15" s="3" customFormat="1" ht="18" customHeight="1" x14ac:dyDescent="0.25">
      <c r="A54" s="5" t="s">
        <v>224</v>
      </c>
      <c r="B54" s="5" t="s">
        <v>221</v>
      </c>
      <c r="C54" s="6">
        <v>0</v>
      </c>
      <c r="D54" s="6">
        <v>0</v>
      </c>
      <c r="E54" s="7">
        <v>0</v>
      </c>
      <c r="F54" s="23">
        <v>115269.05</v>
      </c>
      <c r="G54" s="23">
        <v>165780</v>
      </c>
      <c r="H54" s="23">
        <v>0</v>
      </c>
      <c r="I54" s="7">
        <v>0</v>
      </c>
      <c r="J54" s="23">
        <v>0</v>
      </c>
      <c r="K54" s="7">
        <v>0</v>
      </c>
      <c r="L54" s="7">
        <v>0</v>
      </c>
      <c r="M54" s="7">
        <v>0</v>
      </c>
      <c r="N54" s="7">
        <v>0</v>
      </c>
      <c r="O54" s="6">
        <f t="shared" si="14"/>
        <v>281049.05</v>
      </c>
    </row>
    <row r="55" spans="1:15" s="3" customFormat="1" ht="18" customHeight="1" x14ac:dyDescent="0.25">
      <c r="A55" s="5" t="s">
        <v>223</v>
      </c>
      <c r="B55" s="5" t="s">
        <v>222</v>
      </c>
      <c r="C55" s="7">
        <v>0</v>
      </c>
      <c r="D55" s="7">
        <v>0</v>
      </c>
      <c r="E55" s="24">
        <f>+E56+E58</f>
        <v>100000</v>
      </c>
      <c r="F55" s="20">
        <v>0</v>
      </c>
      <c r="G55" s="20">
        <v>0</v>
      </c>
      <c r="H55" s="20">
        <v>0</v>
      </c>
      <c r="I55" s="7">
        <v>0</v>
      </c>
      <c r="J55" s="24">
        <f>J56+J58</f>
        <v>0</v>
      </c>
      <c r="K55" s="26">
        <f>K56+K58</f>
        <v>0</v>
      </c>
      <c r="L55" s="7">
        <v>0</v>
      </c>
      <c r="M55" s="7">
        <v>0</v>
      </c>
      <c r="N55" s="7">
        <v>0</v>
      </c>
      <c r="O55" s="6">
        <f t="shared" si="14"/>
        <v>100000</v>
      </c>
    </row>
    <row r="56" spans="1:15" s="3" customFormat="1" ht="18" customHeight="1" x14ac:dyDescent="0.25">
      <c r="A56" s="5" t="s">
        <v>75</v>
      </c>
      <c r="B56" s="5" t="s">
        <v>76</v>
      </c>
      <c r="C56" s="7">
        <v>0</v>
      </c>
      <c r="D56" s="7">
        <v>0</v>
      </c>
      <c r="E56" s="7">
        <v>0</v>
      </c>
      <c r="F56" s="20">
        <v>0</v>
      </c>
      <c r="G56" s="20">
        <v>0</v>
      </c>
      <c r="H56" s="20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6">
        <f t="shared" si="14"/>
        <v>0</v>
      </c>
    </row>
    <row r="57" spans="1:15" s="3" customFormat="1" ht="18" customHeight="1" x14ac:dyDescent="0.25">
      <c r="A57" s="5" t="s">
        <v>77</v>
      </c>
      <c r="B57" s="5" t="s">
        <v>76</v>
      </c>
      <c r="C57" s="7">
        <v>0</v>
      </c>
      <c r="D57" s="7">
        <v>0</v>
      </c>
      <c r="E57" s="7">
        <v>0</v>
      </c>
      <c r="F57" s="20">
        <v>0</v>
      </c>
      <c r="G57" s="20">
        <v>0</v>
      </c>
      <c r="H57" s="20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6">
        <f t="shared" si="14"/>
        <v>0</v>
      </c>
    </row>
    <row r="58" spans="1:15" s="3" customFormat="1" ht="18" customHeight="1" x14ac:dyDescent="0.25">
      <c r="A58" s="5" t="s">
        <v>257</v>
      </c>
      <c r="B58" s="5" t="s">
        <v>259</v>
      </c>
      <c r="C58" s="7">
        <v>0</v>
      </c>
      <c r="D58" s="7">
        <v>0</v>
      </c>
      <c r="E58" s="24">
        <f>+E59</f>
        <v>100000</v>
      </c>
      <c r="F58" s="20">
        <v>0</v>
      </c>
      <c r="G58" s="20">
        <v>0</v>
      </c>
      <c r="H58" s="20">
        <v>0</v>
      </c>
      <c r="I58" s="7">
        <v>0</v>
      </c>
      <c r="J58" s="24">
        <f>J59</f>
        <v>0</v>
      </c>
      <c r="K58" s="26">
        <f>K59</f>
        <v>0</v>
      </c>
      <c r="L58" s="7">
        <v>0</v>
      </c>
      <c r="M58" s="7">
        <v>0</v>
      </c>
      <c r="N58" s="7">
        <v>0</v>
      </c>
      <c r="O58" s="6">
        <f t="shared" ref="O58:O59" si="17">SUM(C58:N58)</f>
        <v>100000</v>
      </c>
    </row>
    <row r="59" spans="1:15" s="3" customFormat="1" ht="18" customHeight="1" x14ac:dyDescent="0.25">
      <c r="A59" s="5" t="s">
        <v>258</v>
      </c>
      <c r="B59" s="5" t="s">
        <v>259</v>
      </c>
      <c r="C59" s="7">
        <v>0</v>
      </c>
      <c r="D59" s="7">
        <v>0</v>
      </c>
      <c r="E59" s="24">
        <v>100000</v>
      </c>
      <c r="F59" s="20">
        <v>0</v>
      </c>
      <c r="G59" s="20">
        <v>0</v>
      </c>
      <c r="H59" s="20">
        <v>0</v>
      </c>
      <c r="I59" s="7">
        <v>0</v>
      </c>
      <c r="J59" s="24">
        <v>0</v>
      </c>
      <c r="K59" s="7">
        <v>0</v>
      </c>
      <c r="L59" s="7">
        <v>0</v>
      </c>
      <c r="M59" s="7">
        <v>0</v>
      </c>
      <c r="N59" s="7">
        <v>0</v>
      </c>
      <c r="O59" s="6">
        <f t="shared" si="17"/>
        <v>100000</v>
      </c>
    </row>
    <row r="60" spans="1:15" s="3" customFormat="1" ht="18" customHeight="1" x14ac:dyDescent="0.25">
      <c r="A60" s="5" t="s">
        <v>265</v>
      </c>
      <c r="B60" s="5" t="s">
        <v>266</v>
      </c>
      <c r="C60" s="7">
        <v>0</v>
      </c>
      <c r="D60" s="7">
        <v>0</v>
      </c>
      <c r="E60" s="24">
        <v>0</v>
      </c>
      <c r="F60" s="23">
        <f>+F61</f>
        <v>166200</v>
      </c>
      <c r="G60" s="20">
        <v>0</v>
      </c>
      <c r="H60" s="20"/>
      <c r="I60" s="7"/>
      <c r="J60" s="24"/>
      <c r="K60" s="7"/>
      <c r="L60" s="7"/>
      <c r="M60" s="7"/>
      <c r="N60" s="7"/>
      <c r="O60" s="6"/>
    </row>
    <row r="61" spans="1:15" s="3" customFormat="1" ht="18" customHeight="1" x14ac:dyDescent="0.25">
      <c r="A61" s="5" t="s">
        <v>267</v>
      </c>
      <c r="B61" s="5" t="s">
        <v>268</v>
      </c>
      <c r="C61" s="7">
        <v>0</v>
      </c>
      <c r="D61" s="7">
        <v>0</v>
      </c>
      <c r="E61" s="24">
        <v>0</v>
      </c>
      <c r="F61" s="23">
        <v>166200</v>
      </c>
      <c r="G61" s="20"/>
      <c r="H61" s="20"/>
      <c r="I61" s="7"/>
      <c r="J61" s="24"/>
      <c r="K61" s="7"/>
      <c r="L61" s="7"/>
      <c r="M61" s="7"/>
      <c r="N61" s="7"/>
      <c r="O61" s="6"/>
    </row>
    <row r="62" spans="1:15" s="3" customFormat="1" ht="18" customHeight="1" x14ac:dyDescent="0.25">
      <c r="A62" s="5" t="s">
        <v>78</v>
      </c>
      <c r="B62" s="5" t="s">
        <v>79</v>
      </c>
      <c r="C62" s="6">
        <f>+C63+C65</f>
        <v>95647.52</v>
      </c>
      <c r="D62" s="6">
        <f>+D63+D65</f>
        <v>47823.76</v>
      </c>
      <c r="E62" s="19">
        <f>E63+E65</f>
        <v>47823.76</v>
      </c>
      <c r="F62" s="22">
        <f>+F63+F65</f>
        <v>607769.75</v>
      </c>
      <c r="G62" s="22">
        <f>+G63+G65</f>
        <v>47823.76</v>
      </c>
      <c r="H62" s="18">
        <f t="shared" ref="H62:M62" si="18">H63+H65</f>
        <v>0</v>
      </c>
      <c r="I62" s="18">
        <f t="shared" si="18"/>
        <v>0</v>
      </c>
      <c r="J62" s="18">
        <f t="shared" si="18"/>
        <v>0</v>
      </c>
      <c r="K62" s="18">
        <f t="shared" si="18"/>
        <v>0</v>
      </c>
      <c r="L62" s="18">
        <f t="shared" si="18"/>
        <v>0</v>
      </c>
      <c r="M62" s="18">
        <f t="shared" si="18"/>
        <v>0</v>
      </c>
      <c r="N62" s="7">
        <v>0</v>
      </c>
      <c r="O62" s="6">
        <f t="shared" si="14"/>
        <v>846888.55</v>
      </c>
    </row>
    <row r="63" spans="1:15" s="3" customFormat="1" ht="18" customHeight="1" x14ac:dyDescent="0.25">
      <c r="A63" s="5" t="s">
        <v>80</v>
      </c>
      <c r="B63" s="5" t="s">
        <v>81</v>
      </c>
      <c r="C63" s="7">
        <v>0</v>
      </c>
      <c r="D63" s="7">
        <v>0</v>
      </c>
      <c r="E63" s="7">
        <v>0</v>
      </c>
      <c r="F63" s="23">
        <f>+F64</f>
        <v>559945.99</v>
      </c>
      <c r="G63" s="18">
        <f>G64</f>
        <v>0</v>
      </c>
      <c r="H63" s="18">
        <f>H64</f>
        <v>0</v>
      </c>
      <c r="I63" s="7">
        <v>0</v>
      </c>
      <c r="J63" s="7">
        <f>J64</f>
        <v>0</v>
      </c>
      <c r="K63" s="7">
        <f>K64</f>
        <v>0</v>
      </c>
      <c r="L63" s="7">
        <v>0</v>
      </c>
      <c r="M63" s="7">
        <v>0</v>
      </c>
      <c r="N63" s="7">
        <v>0</v>
      </c>
      <c r="O63" s="6">
        <f t="shared" si="14"/>
        <v>559945.99</v>
      </c>
    </row>
    <row r="64" spans="1:15" s="3" customFormat="1" ht="18" customHeight="1" x14ac:dyDescent="0.25">
      <c r="A64" s="5" t="s">
        <v>82</v>
      </c>
      <c r="B64" s="5" t="s">
        <v>81</v>
      </c>
      <c r="C64" s="7">
        <v>0</v>
      </c>
      <c r="D64" s="7">
        <v>0</v>
      </c>
      <c r="E64" s="7">
        <v>0</v>
      </c>
      <c r="F64" s="23">
        <v>559945.99</v>
      </c>
      <c r="G64" s="18">
        <v>0</v>
      </c>
      <c r="H64" s="18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6">
        <f t="shared" si="14"/>
        <v>559945.99</v>
      </c>
    </row>
    <row r="65" spans="1:15" s="3" customFormat="1" ht="18" customHeight="1" x14ac:dyDescent="0.25">
      <c r="A65" s="5" t="s">
        <v>83</v>
      </c>
      <c r="B65" s="5" t="s">
        <v>84</v>
      </c>
      <c r="C65" s="6">
        <f>+C66</f>
        <v>95647.52</v>
      </c>
      <c r="D65" s="6">
        <f>+D66</f>
        <v>47823.76</v>
      </c>
      <c r="E65" s="19">
        <f>E66</f>
        <v>47823.76</v>
      </c>
      <c r="F65" s="22">
        <f>F66</f>
        <v>47823.76</v>
      </c>
      <c r="G65" s="22">
        <f>G66</f>
        <v>47823.76</v>
      </c>
      <c r="H65" s="22">
        <f t="shared" ref="H65:M65" si="19">H66</f>
        <v>0</v>
      </c>
      <c r="I65" s="22">
        <f t="shared" si="19"/>
        <v>0</v>
      </c>
      <c r="J65" s="22">
        <f t="shared" si="19"/>
        <v>0</v>
      </c>
      <c r="K65" s="22">
        <f t="shared" si="19"/>
        <v>0</v>
      </c>
      <c r="L65" s="22">
        <f t="shared" si="19"/>
        <v>0</v>
      </c>
      <c r="M65" s="22">
        <f t="shared" si="19"/>
        <v>0</v>
      </c>
      <c r="N65" s="7">
        <v>0</v>
      </c>
      <c r="O65" s="6">
        <f t="shared" si="14"/>
        <v>286942.56</v>
      </c>
    </row>
    <row r="66" spans="1:15" s="3" customFormat="1" ht="18" customHeight="1" x14ac:dyDescent="0.25">
      <c r="A66" s="5" t="s">
        <v>85</v>
      </c>
      <c r="B66" s="5" t="s">
        <v>84</v>
      </c>
      <c r="C66" s="6">
        <v>95647.52</v>
      </c>
      <c r="D66" s="7">
        <v>47823.76</v>
      </c>
      <c r="E66" s="19">
        <v>47823.76</v>
      </c>
      <c r="F66" s="22">
        <v>47823.76</v>
      </c>
      <c r="G66" s="23">
        <v>47823.76</v>
      </c>
      <c r="H66" s="23">
        <v>0</v>
      </c>
      <c r="I66" s="23">
        <v>0</v>
      </c>
      <c r="J66" s="24">
        <v>0</v>
      </c>
      <c r="K66" s="24">
        <v>0</v>
      </c>
      <c r="L66" s="24">
        <v>0</v>
      </c>
      <c r="M66" s="24">
        <v>0</v>
      </c>
      <c r="N66" s="7">
        <v>0</v>
      </c>
      <c r="O66" s="6">
        <f t="shared" si="14"/>
        <v>286942.56</v>
      </c>
    </row>
    <row r="67" spans="1:15" s="3" customFormat="1" ht="28.5" customHeight="1" x14ac:dyDescent="0.25">
      <c r="A67" s="5" t="s">
        <v>86</v>
      </c>
      <c r="B67" s="5" t="s">
        <v>87</v>
      </c>
      <c r="C67" s="7">
        <v>0</v>
      </c>
      <c r="D67" s="7">
        <v>0</v>
      </c>
      <c r="E67" s="7">
        <v>0</v>
      </c>
      <c r="F67" s="22">
        <f>F68</f>
        <v>521704.49</v>
      </c>
      <c r="G67" s="22">
        <f>G68</f>
        <v>21624.99</v>
      </c>
      <c r="H67" s="7">
        <v>0</v>
      </c>
      <c r="I67" s="22">
        <f>I68</f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6">
        <f t="shared" si="14"/>
        <v>543329.48</v>
      </c>
    </row>
    <row r="68" spans="1:15" s="3" customFormat="1" ht="31.5" customHeight="1" x14ac:dyDescent="0.25">
      <c r="A68" s="5" t="s">
        <v>88</v>
      </c>
      <c r="B68" s="5" t="s">
        <v>89</v>
      </c>
      <c r="C68" s="7">
        <v>0</v>
      </c>
      <c r="D68" s="7">
        <v>0</v>
      </c>
      <c r="E68" s="7">
        <v>0</v>
      </c>
      <c r="F68" s="22">
        <f>F70+F71+F72</f>
        <v>521704.49</v>
      </c>
      <c r="G68" s="22">
        <f>G69+G70+G71+G72</f>
        <v>21624.99</v>
      </c>
      <c r="H68" s="7">
        <v>0</v>
      </c>
      <c r="I68" s="22">
        <f>I69+I70+I71+I72</f>
        <v>0</v>
      </c>
      <c r="J68" s="28">
        <f>J69+J70+J71+J72</f>
        <v>0</v>
      </c>
      <c r="K68" s="28">
        <f>K69+K70+K71+K72</f>
        <v>0</v>
      </c>
      <c r="L68" s="7">
        <v>0</v>
      </c>
      <c r="M68" s="7">
        <v>0</v>
      </c>
      <c r="N68" s="7">
        <v>0</v>
      </c>
      <c r="O68" s="6">
        <f t="shared" si="14"/>
        <v>543329.48</v>
      </c>
    </row>
    <row r="69" spans="1:15" s="3" customFormat="1" ht="31.5" customHeight="1" x14ac:dyDescent="0.25">
      <c r="A69" s="5" t="s">
        <v>238</v>
      </c>
      <c r="B69" s="5" t="s">
        <v>239</v>
      </c>
      <c r="C69" s="7">
        <v>0</v>
      </c>
      <c r="D69" s="7">
        <v>0</v>
      </c>
      <c r="E69" s="7">
        <v>0</v>
      </c>
      <c r="F69" s="20">
        <v>0</v>
      </c>
      <c r="G69" s="20">
        <v>0</v>
      </c>
      <c r="H69" s="20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</row>
    <row r="70" spans="1:15" s="3" customFormat="1" ht="30" customHeight="1" x14ac:dyDescent="0.25">
      <c r="A70" s="5" t="s">
        <v>90</v>
      </c>
      <c r="B70" s="5" t="s">
        <v>91</v>
      </c>
      <c r="C70" s="7">
        <v>0</v>
      </c>
      <c r="D70" s="7">
        <v>0</v>
      </c>
      <c r="E70" s="7">
        <v>0</v>
      </c>
      <c r="F70" s="22">
        <v>426116.14</v>
      </c>
      <c r="G70" s="18">
        <v>0</v>
      </c>
      <c r="H70" s="18">
        <v>0</v>
      </c>
      <c r="I70" s="24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6">
        <f t="shared" si="14"/>
        <v>426116.14</v>
      </c>
    </row>
    <row r="71" spans="1:15" s="3" customFormat="1" ht="28.5" customHeight="1" x14ac:dyDescent="0.25">
      <c r="A71" s="5" t="s">
        <v>92</v>
      </c>
      <c r="B71" s="5" t="s">
        <v>93</v>
      </c>
      <c r="C71" s="7">
        <v>0</v>
      </c>
      <c r="D71" s="7">
        <v>0</v>
      </c>
      <c r="E71" s="7">
        <v>0</v>
      </c>
      <c r="F71" s="22">
        <v>0</v>
      </c>
      <c r="G71" s="23">
        <v>21624.99</v>
      </c>
      <c r="H71" s="20">
        <v>0</v>
      </c>
      <c r="I71" s="20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6">
        <f t="shared" si="14"/>
        <v>21624.99</v>
      </c>
    </row>
    <row r="72" spans="1:15" s="3" customFormat="1" ht="27.75" customHeight="1" x14ac:dyDescent="0.25">
      <c r="A72" s="5" t="s">
        <v>94</v>
      </c>
      <c r="B72" s="5" t="s">
        <v>95</v>
      </c>
      <c r="C72" s="7">
        <v>0</v>
      </c>
      <c r="D72" s="7">
        <v>0</v>
      </c>
      <c r="E72" s="7">
        <v>0</v>
      </c>
      <c r="F72" s="22">
        <v>95588.35</v>
      </c>
      <c r="G72" s="20">
        <v>0</v>
      </c>
      <c r="H72" s="20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6">
        <f t="shared" si="14"/>
        <v>95588.35</v>
      </c>
    </row>
    <row r="73" spans="1:15" s="3" customFormat="1" ht="27.75" customHeight="1" x14ac:dyDescent="0.25">
      <c r="A73" s="5" t="s">
        <v>96</v>
      </c>
      <c r="B73" s="5" t="s">
        <v>97</v>
      </c>
      <c r="C73" s="7">
        <v>0</v>
      </c>
      <c r="D73" s="7">
        <v>0</v>
      </c>
      <c r="E73" s="7">
        <v>0</v>
      </c>
      <c r="F73" s="20">
        <v>0</v>
      </c>
      <c r="G73" s="20">
        <v>0</v>
      </c>
      <c r="H73" s="20">
        <v>0</v>
      </c>
      <c r="I73" s="24">
        <f>I74+I76</f>
        <v>0</v>
      </c>
      <c r="J73" s="26">
        <f>J74+J76</f>
        <v>0</v>
      </c>
      <c r="K73" s="26">
        <f>K74+K76</f>
        <v>0</v>
      </c>
      <c r="L73" s="7">
        <v>0</v>
      </c>
      <c r="M73" s="7">
        <v>0</v>
      </c>
      <c r="N73" s="7">
        <v>0</v>
      </c>
      <c r="O73" s="6">
        <f t="shared" si="14"/>
        <v>0</v>
      </c>
    </row>
    <row r="74" spans="1:15" s="3" customFormat="1" ht="18" customHeight="1" x14ac:dyDescent="0.25">
      <c r="A74" s="5" t="s">
        <v>98</v>
      </c>
      <c r="B74" s="5" t="s">
        <v>99</v>
      </c>
      <c r="C74" s="7">
        <v>0</v>
      </c>
      <c r="D74" s="7">
        <v>0</v>
      </c>
      <c r="E74" s="7">
        <v>0</v>
      </c>
      <c r="F74" s="20">
        <v>0</v>
      </c>
      <c r="G74" s="20">
        <v>0</v>
      </c>
      <c r="H74" s="20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6">
        <f t="shared" si="14"/>
        <v>0</v>
      </c>
    </row>
    <row r="75" spans="1:15" s="3" customFormat="1" ht="18" customHeight="1" x14ac:dyDescent="0.25">
      <c r="A75" s="5" t="s">
        <v>100</v>
      </c>
      <c r="B75" s="5" t="s">
        <v>101</v>
      </c>
      <c r="C75" s="7">
        <v>0</v>
      </c>
      <c r="D75" s="7">
        <v>0</v>
      </c>
      <c r="E75" s="7">
        <v>0</v>
      </c>
      <c r="F75" s="20">
        <v>0</v>
      </c>
      <c r="G75" s="20">
        <v>0</v>
      </c>
      <c r="H75" s="20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6">
        <f t="shared" si="14"/>
        <v>0</v>
      </c>
    </row>
    <row r="76" spans="1:15" s="3" customFormat="1" ht="18" customHeight="1" x14ac:dyDescent="0.25">
      <c r="A76" s="5" t="s">
        <v>102</v>
      </c>
      <c r="B76" s="5" t="s">
        <v>103</v>
      </c>
      <c r="C76" s="7">
        <v>0</v>
      </c>
      <c r="D76" s="7">
        <v>0</v>
      </c>
      <c r="E76" s="7">
        <v>0</v>
      </c>
      <c r="F76" s="20">
        <v>0</v>
      </c>
      <c r="G76" s="20">
        <v>0</v>
      </c>
      <c r="H76" s="20">
        <v>0</v>
      </c>
      <c r="I76" s="25">
        <f>I77+I78+I79</f>
        <v>0</v>
      </c>
      <c r="J76" s="29">
        <f>J77+J78+J79</f>
        <v>0</v>
      </c>
      <c r="K76" s="29">
        <f>K77+K78+K79</f>
        <v>0</v>
      </c>
      <c r="L76" s="7">
        <v>0</v>
      </c>
      <c r="M76" s="7">
        <v>0</v>
      </c>
      <c r="N76" s="7">
        <v>0</v>
      </c>
      <c r="O76" s="6">
        <f t="shared" si="14"/>
        <v>0</v>
      </c>
    </row>
    <row r="77" spans="1:15" s="3" customFormat="1" ht="18" customHeight="1" x14ac:dyDescent="0.25">
      <c r="A77" s="5" t="s">
        <v>254</v>
      </c>
      <c r="B77" s="5" t="s">
        <v>252</v>
      </c>
      <c r="C77" s="7">
        <v>0</v>
      </c>
      <c r="D77" s="7">
        <v>0</v>
      </c>
      <c r="E77" s="7">
        <v>0</v>
      </c>
      <c r="F77" s="20">
        <v>0</v>
      </c>
      <c r="G77" s="20">
        <v>0</v>
      </c>
      <c r="H77" s="20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6">
        <f t="shared" ref="O77" si="20">SUM(C77:N77)</f>
        <v>0</v>
      </c>
    </row>
    <row r="78" spans="1:15" s="3" customFormat="1" ht="18" customHeight="1" x14ac:dyDescent="0.25">
      <c r="A78" s="5" t="s">
        <v>104</v>
      </c>
      <c r="B78" s="5" t="s">
        <v>105</v>
      </c>
      <c r="C78" s="7">
        <v>0</v>
      </c>
      <c r="D78" s="7">
        <v>0</v>
      </c>
      <c r="E78" s="7">
        <v>0</v>
      </c>
      <c r="F78" s="20">
        <v>0</v>
      </c>
      <c r="G78" s="20">
        <v>0</v>
      </c>
      <c r="H78" s="20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6">
        <f t="shared" si="14"/>
        <v>0</v>
      </c>
    </row>
    <row r="79" spans="1:15" s="3" customFormat="1" ht="18" customHeight="1" x14ac:dyDescent="0.25">
      <c r="A79" s="5" t="s">
        <v>253</v>
      </c>
      <c r="B79" s="5" t="s">
        <v>255</v>
      </c>
      <c r="C79" s="7">
        <v>0</v>
      </c>
      <c r="D79" s="7">
        <v>0</v>
      </c>
      <c r="E79" s="7">
        <v>0</v>
      </c>
      <c r="F79" s="20">
        <v>0</v>
      </c>
      <c r="G79" s="20">
        <v>0</v>
      </c>
      <c r="H79" s="20">
        <v>0</v>
      </c>
      <c r="I79" s="25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6">
        <f t="shared" si="14"/>
        <v>0</v>
      </c>
    </row>
    <row r="80" spans="1:15" s="3" customFormat="1" ht="18" customHeight="1" x14ac:dyDescent="0.25">
      <c r="A80" s="5" t="s">
        <v>106</v>
      </c>
      <c r="B80" s="5" t="s">
        <v>107</v>
      </c>
      <c r="C80" s="7">
        <v>0</v>
      </c>
      <c r="D80" s="7">
        <v>0</v>
      </c>
      <c r="E80" s="7">
        <v>0</v>
      </c>
      <c r="F80" s="20">
        <v>0</v>
      </c>
      <c r="G80" s="20">
        <v>0</v>
      </c>
      <c r="H80" s="20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6">
        <f t="shared" si="14"/>
        <v>0</v>
      </c>
    </row>
    <row r="81" spans="1:15" s="3" customFormat="1" ht="18" customHeight="1" x14ac:dyDescent="0.25">
      <c r="A81" s="5" t="s">
        <v>108</v>
      </c>
      <c r="B81" s="5" t="s">
        <v>109</v>
      </c>
      <c r="C81" s="7">
        <v>0</v>
      </c>
      <c r="D81" s="7">
        <v>0</v>
      </c>
      <c r="E81" s="7">
        <v>0</v>
      </c>
      <c r="F81" s="20">
        <v>0</v>
      </c>
      <c r="G81" s="20">
        <v>0</v>
      </c>
      <c r="H81" s="20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6">
        <f t="shared" si="14"/>
        <v>0</v>
      </c>
    </row>
    <row r="82" spans="1:15" s="3" customFormat="1" ht="18" customHeight="1" x14ac:dyDescent="0.25">
      <c r="A82" s="5" t="s">
        <v>110</v>
      </c>
      <c r="B82" s="5" t="s">
        <v>109</v>
      </c>
      <c r="C82" s="7">
        <v>0</v>
      </c>
      <c r="D82" s="7">
        <v>0</v>
      </c>
      <c r="E82" s="7">
        <v>0</v>
      </c>
      <c r="F82" s="20">
        <v>0</v>
      </c>
      <c r="G82" s="20">
        <v>0</v>
      </c>
      <c r="H82" s="20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6">
        <f t="shared" si="14"/>
        <v>0</v>
      </c>
    </row>
    <row r="83" spans="1:15" s="3" customFormat="1" ht="18" customHeight="1" x14ac:dyDescent="0.25">
      <c r="A83" s="5" t="s">
        <v>111</v>
      </c>
      <c r="B83" s="5" t="s">
        <v>112</v>
      </c>
      <c r="C83" s="7">
        <v>0</v>
      </c>
      <c r="D83" s="7">
        <v>0</v>
      </c>
      <c r="E83" s="7">
        <v>0</v>
      </c>
      <c r="F83" s="20">
        <v>0</v>
      </c>
      <c r="G83" s="20">
        <v>0</v>
      </c>
      <c r="H83" s="20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6">
        <f t="shared" si="14"/>
        <v>0</v>
      </c>
    </row>
    <row r="84" spans="1:15" s="3" customFormat="1" ht="18" customHeight="1" x14ac:dyDescent="0.25">
      <c r="A84" s="5" t="s">
        <v>113</v>
      </c>
      <c r="B84" s="5" t="s">
        <v>114</v>
      </c>
      <c r="C84" s="7">
        <v>0</v>
      </c>
      <c r="D84" s="7">
        <v>0</v>
      </c>
      <c r="E84" s="7">
        <v>0</v>
      </c>
      <c r="F84" s="20">
        <v>0</v>
      </c>
      <c r="G84" s="20">
        <v>0</v>
      </c>
      <c r="H84" s="20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6">
        <f t="shared" si="14"/>
        <v>0</v>
      </c>
    </row>
    <row r="85" spans="1:15" s="3" customFormat="1" ht="18" customHeight="1" x14ac:dyDescent="0.25">
      <c r="A85" s="14">
        <v>2.2999999999999998</v>
      </c>
      <c r="B85" s="8" t="s">
        <v>235</v>
      </c>
      <c r="C85" s="4">
        <f t="shared" ref="C85" si="21">+C86+C91+C98+C105+C108+C113+C121</f>
        <v>0</v>
      </c>
      <c r="D85" s="4">
        <f>+D86+D91+D98+D105+D108+D113+D121</f>
        <v>613022.19999999995</v>
      </c>
      <c r="E85" s="4">
        <f>+E86+E91+E98+E105+E108+E113+E121</f>
        <v>315867.12</v>
      </c>
      <c r="F85" s="21">
        <f>+F86+F91+F98+F105+F108+F113+F121</f>
        <v>482928.59</v>
      </c>
      <c r="G85" s="21">
        <f>+G86+G91+G98+G105+G108+G113+G121+G124+G131</f>
        <v>634784.58000000007</v>
      </c>
      <c r="H85" s="21">
        <f>+H86+H91+H98+H105+H108+H113+H121+H124</f>
        <v>0</v>
      </c>
      <c r="I85" s="4">
        <f>+I86+I91+I98+I105+I108+I113+I121</f>
        <v>0</v>
      </c>
      <c r="J85" s="4">
        <f t="shared" ref="J85:N85" si="22">+J86+J91+J98+J105+J108+J113+J121</f>
        <v>0</v>
      </c>
      <c r="K85" s="4">
        <f t="shared" si="22"/>
        <v>0</v>
      </c>
      <c r="L85" s="4">
        <f>+L86+L91+L98+L105+L108+L113+L121</f>
        <v>0</v>
      </c>
      <c r="M85" s="4">
        <f>+M86+M91+M98+M105+M108+M113+M121</f>
        <v>0</v>
      </c>
      <c r="N85" s="4">
        <f t="shared" si="22"/>
        <v>0</v>
      </c>
      <c r="O85" s="4">
        <f>SUM(C85:N85)</f>
        <v>2046602.49</v>
      </c>
    </row>
    <row r="86" spans="1:15" s="3" customFormat="1" ht="18" customHeight="1" x14ac:dyDescent="0.25">
      <c r="A86" s="5" t="s">
        <v>115</v>
      </c>
      <c r="B86" s="5" t="s">
        <v>116</v>
      </c>
      <c r="C86" s="7">
        <v>0</v>
      </c>
      <c r="D86" s="24">
        <f>+D87+D89</f>
        <v>31022.2</v>
      </c>
      <c r="E86" s="24">
        <f>+E87+E89</f>
        <v>15427.12</v>
      </c>
      <c r="F86" s="22">
        <f>F87+F89</f>
        <v>9545</v>
      </c>
      <c r="G86" s="22">
        <f>G87+G89</f>
        <v>16346.72</v>
      </c>
      <c r="H86" s="23">
        <f t="shared" ref="H86:L87" si="23">H87</f>
        <v>0</v>
      </c>
      <c r="I86" s="27">
        <f t="shared" si="23"/>
        <v>0</v>
      </c>
      <c r="J86" s="27">
        <f t="shared" si="23"/>
        <v>0</v>
      </c>
      <c r="K86" s="23">
        <f t="shared" si="23"/>
        <v>0</v>
      </c>
      <c r="L86" s="23">
        <f t="shared" si="23"/>
        <v>0</v>
      </c>
      <c r="M86" s="7">
        <v>0</v>
      </c>
      <c r="N86" s="7">
        <v>0</v>
      </c>
      <c r="O86" s="6">
        <f t="shared" si="14"/>
        <v>72341.039999999994</v>
      </c>
    </row>
    <row r="87" spans="1:15" s="3" customFormat="1" ht="18" customHeight="1" x14ac:dyDescent="0.25">
      <c r="A87" s="5" t="s">
        <v>117</v>
      </c>
      <c r="B87" s="5" t="s">
        <v>118</v>
      </c>
      <c r="C87" s="7">
        <v>0</v>
      </c>
      <c r="D87" s="7">
        <v>0</v>
      </c>
      <c r="E87" s="24">
        <f>+E88</f>
        <v>15427.12</v>
      </c>
      <c r="F87" s="22">
        <f>+F88</f>
        <v>9545</v>
      </c>
      <c r="G87" s="22">
        <f>+G88</f>
        <v>16346.72</v>
      </c>
      <c r="H87" s="23">
        <f t="shared" si="23"/>
        <v>0</v>
      </c>
      <c r="I87" s="27">
        <f t="shared" si="23"/>
        <v>0</v>
      </c>
      <c r="J87" s="27">
        <f t="shared" si="23"/>
        <v>0</v>
      </c>
      <c r="K87" s="23">
        <f t="shared" si="23"/>
        <v>0</v>
      </c>
      <c r="L87" s="23">
        <f t="shared" si="23"/>
        <v>0</v>
      </c>
      <c r="M87" s="7">
        <v>0</v>
      </c>
      <c r="N87" s="7">
        <v>0</v>
      </c>
      <c r="O87" s="6">
        <f t="shared" si="14"/>
        <v>41318.840000000004</v>
      </c>
    </row>
    <row r="88" spans="1:15" s="3" customFormat="1" ht="18" customHeight="1" x14ac:dyDescent="0.25">
      <c r="A88" s="5" t="s">
        <v>119</v>
      </c>
      <c r="B88" s="5" t="s">
        <v>118</v>
      </c>
      <c r="C88" s="7">
        <v>0</v>
      </c>
      <c r="D88" s="7">
        <v>0</v>
      </c>
      <c r="E88" s="24">
        <v>15427.12</v>
      </c>
      <c r="F88" s="22">
        <v>9545</v>
      </c>
      <c r="G88" s="23">
        <v>16346.72</v>
      </c>
      <c r="H88" s="23">
        <v>0</v>
      </c>
      <c r="I88" s="7">
        <v>0</v>
      </c>
      <c r="J88" s="7">
        <v>0</v>
      </c>
      <c r="K88" s="24">
        <v>0</v>
      </c>
      <c r="L88" s="24">
        <v>0</v>
      </c>
      <c r="M88" s="7">
        <v>0</v>
      </c>
      <c r="N88" s="7">
        <v>0</v>
      </c>
      <c r="O88" s="6">
        <f t="shared" si="14"/>
        <v>41318.840000000004</v>
      </c>
    </row>
    <row r="89" spans="1:15" s="3" customFormat="1" ht="18" customHeight="1" x14ac:dyDescent="0.25">
      <c r="A89" s="5" t="s">
        <v>120</v>
      </c>
      <c r="B89" s="5" t="s">
        <v>121</v>
      </c>
      <c r="C89" s="7">
        <v>0</v>
      </c>
      <c r="D89" s="7">
        <f>+D90</f>
        <v>31022.2</v>
      </c>
      <c r="E89" s="7">
        <v>0</v>
      </c>
      <c r="F89" s="22">
        <f>F90</f>
        <v>0</v>
      </c>
      <c r="G89" s="20">
        <v>0</v>
      </c>
      <c r="H89" s="20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6">
        <f t="shared" si="14"/>
        <v>31022.2</v>
      </c>
    </row>
    <row r="90" spans="1:15" s="3" customFormat="1" ht="18" customHeight="1" x14ac:dyDescent="0.25">
      <c r="A90" s="5" t="s">
        <v>122</v>
      </c>
      <c r="B90" s="5" t="s">
        <v>123</v>
      </c>
      <c r="C90" s="7">
        <v>0</v>
      </c>
      <c r="D90" s="24">
        <v>31022.2</v>
      </c>
      <c r="E90" s="7">
        <v>0</v>
      </c>
      <c r="F90" s="22">
        <v>0</v>
      </c>
      <c r="G90" s="20">
        <v>0</v>
      </c>
      <c r="H90" s="20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6">
        <f t="shared" si="14"/>
        <v>31022.2</v>
      </c>
    </row>
    <row r="91" spans="1:15" s="3" customFormat="1" ht="18" customHeight="1" x14ac:dyDescent="0.25">
      <c r="A91" s="5" t="s">
        <v>124</v>
      </c>
      <c r="B91" s="5" t="s">
        <v>125</v>
      </c>
      <c r="C91" s="7">
        <v>0</v>
      </c>
      <c r="D91" s="7">
        <v>0</v>
      </c>
      <c r="E91" s="7">
        <v>0</v>
      </c>
      <c r="F91" s="20">
        <v>0</v>
      </c>
      <c r="G91" s="20">
        <f>+G92</f>
        <v>50763.6</v>
      </c>
      <c r="H91" s="20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6">
        <f t="shared" si="14"/>
        <v>50763.6</v>
      </c>
    </row>
    <row r="92" spans="1:15" s="3" customFormat="1" ht="18" customHeight="1" x14ac:dyDescent="0.25">
      <c r="A92" s="5" t="s">
        <v>126</v>
      </c>
      <c r="B92" s="5" t="s">
        <v>127</v>
      </c>
      <c r="C92" s="7">
        <v>0</v>
      </c>
      <c r="D92" s="7">
        <v>0</v>
      </c>
      <c r="E92" s="7">
        <v>0</v>
      </c>
      <c r="F92" s="20">
        <v>0</v>
      </c>
      <c r="G92" s="20">
        <f>+G93</f>
        <v>50763.6</v>
      </c>
      <c r="H92" s="20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6">
        <f t="shared" si="14"/>
        <v>50763.6</v>
      </c>
    </row>
    <row r="93" spans="1:15" s="3" customFormat="1" ht="18" customHeight="1" x14ac:dyDescent="0.25">
      <c r="A93" s="5" t="s">
        <v>128</v>
      </c>
      <c r="B93" s="5" t="s">
        <v>127</v>
      </c>
      <c r="C93" s="7">
        <v>0</v>
      </c>
      <c r="D93" s="7">
        <v>0</v>
      </c>
      <c r="E93" s="7">
        <v>0</v>
      </c>
      <c r="F93" s="20">
        <v>0</v>
      </c>
      <c r="G93" s="23">
        <v>50763.6</v>
      </c>
      <c r="H93" s="20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6">
        <f t="shared" si="14"/>
        <v>50763.6</v>
      </c>
    </row>
    <row r="94" spans="1:15" s="3" customFormat="1" ht="18" customHeight="1" x14ac:dyDescent="0.25">
      <c r="A94" s="5" t="s">
        <v>129</v>
      </c>
      <c r="B94" s="5" t="s">
        <v>130</v>
      </c>
      <c r="C94" s="7">
        <v>0</v>
      </c>
      <c r="D94" s="7">
        <v>0</v>
      </c>
      <c r="E94" s="7">
        <v>0</v>
      </c>
      <c r="F94" s="20">
        <v>0</v>
      </c>
      <c r="G94" s="20">
        <v>0</v>
      </c>
      <c r="H94" s="20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6">
        <f t="shared" si="14"/>
        <v>0</v>
      </c>
    </row>
    <row r="95" spans="1:15" s="3" customFormat="1" ht="18" customHeight="1" x14ac:dyDescent="0.25">
      <c r="A95" s="5" t="s">
        <v>233</v>
      </c>
      <c r="B95" s="5" t="s">
        <v>130</v>
      </c>
      <c r="C95" s="7">
        <v>0</v>
      </c>
      <c r="D95" s="7">
        <v>0</v>
      </c>
      <c r="E95" s="7">
        <v>0</v>
      </c>
      <c r="F95" s="20">
        <v>0</v>
      </c>
      <c r="G95" s="20">
        <v>0</v>
      </c>
      <c r="H95" s="20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6">
        <f t="shared" si="14"/>
        <v>0</v>
      </c>
    </row>
    <row r="96" spans="1:15" s="3" customFormat="1" ht="18" customHeight="1" x14ac:dyDescent="0.25">
      <c r="A96" s="5" t="s">
        <v>234</v>
      </c>
      <c r="B96" s="5" t="s">
        <v>132</v>
      </c>
      <c r="C96" s="7">
        <v>0</v>
      </c>
      <c r="D96" s="7">
        <v>0</v>
      </c>
      <c r="E96" s="7">
        <v>0</v>
      </c>
      <c r="F96" s="20">
        <v>0</v>
      </c>
      <c r="G96" s="20">
        <v>0</v>
      </c>
      <c r="H96" s="20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6">
        <f t="shared" si="14"/>
        <v>0</v>
      </c>
    </row>
    <row r="97" spans="1:15" s="3" customFormat="1" ht="18" customHeight="1" x14ac:dyDescent="0.25">
      <c r="A97" s="5" t="s">
        <v>131</v>
      </c>
      <c r="B97" s="5" t="s">
        <v>132</v>
      </c>
      <c r="C97" s="7">
        <v>0</v>
      </c>
      <c r="D97" s="7">
        <v>0</v>
      </c>
      <c r="E97" s="7">
        <v>0</v>
      </c>
      <c r="F97" s="20">
        <v>0</v>
      </c>
      <c r="G97" s="20">
        <v>0</v>
      </c>
      <c r="H97" s="20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6">
        <f t="shared" si="14"/>
        <v>0</v>
      </c>
    </row>
    <row r="98" spans="1:15" s="3" customFormat="1" ht="18" customHeight="1" x14ac:dyDescent="0.25">
      <c r="A98" s="5" t="s">
        <v>133</v>
      </c>
      <c r="B98" s="5" t="s">
        <v>134</v>
      </c>
      <c r="C98" s="7">
        <v>0</v>
      </c>
      <c r="D98" s="7">
        <v>0</v>
      </c>
      <c r="E98" s="7">
        <v>0</v>
      </c>
      <c r="F98" s="22">
        <f>F99+F101+F103</f>
        <v>0</v>
      </c>
      <c r="G98" s="23">
        <f>+G99+G101</f>
        <v>57171</v>
      </c>
      <c r="H98" s="20">
        <v>0</v>
      </c>
      <c r="I98" s="24">
        <f>I99+I101+I103</f>
        <v>0</v>
      </c>
      <c r="J98" s="26">
        <f>J99+J101+J103</f>
        <v>0</v>
      </c>
      <c r="K98" s="26">
        <f>K99+K101+K103</f>
        <v>0</v>
      </c>
      <c r="L98" s="24">
        <f>L99+L101+L103</f>
        <v>0</v>
      </c>
      <c r="M98" s="7">
        <v>0</v>
      </c>
      <c r="N98" s="7">
        <v>0</v>
      </c>
      <c r="O98" s="6">
        <f t="shared" si="14"/>
        <v>57171</v>
      </c>
    </row>
    <row r="99" spans="1:15" s="3" customFormat="1" ht="18" customHeight="1" x14ac:dyDescent="0.25">
      <c r="A99" s="5" t="s">
        <v>135</v>
      </c>
      <c r="B99" s="5" t="s">
        <v>136</v>
      </c>
      <c r="C99" s="7">
        <v>0</v>
      </c>
      <c r="D99" s="7">
        <v>0</v>
      </c>
      <c r="E99" s="7">
        <v>0</v>
      </c>
      <c r="F99" s="22">
        <f>F100</f>
        <v>0</v>
      </c>
      <c r="G99" s="22">
        <f>+G100</f>
        <v>25311</v>
      </c>
      <c r="H99" s="22">
        <f>H100</f>
        <v>0</v>
      </c>
      <c r="I99" s="22">
        <f>I100</f>
        <v>0</v>
      </c>
      <c r="J99" s="22">
        <f>J100</f>
        <v>0</v>
      </c>
      <c r="K99" s="22">
        <f>K100</f>
        <v>0</v>
      </c>
      <c r="L99" s="22">
        <f>L100</f>
        <v>0</v>
      </c>
      <c r="M99" s="7">
        <v>0</v>
      </c>
      <c r="N99" s="7">
        <v>0</v>
      </c>
      <c r="O99" s="6">
        <f t="shared" si="14"/>
        <v>25311</v>
      </c>
    </row>
    <row r="100" spans="1:15" s="3" customFormat="1" ht="18" customHeight="1" x14ac:dyDescent="0.25">
      <c r="A100" s="5" t="s">
        <v>137</v>
      </c>
      <c r="B100" s="5" t="s">
        <v>136</v>
      </c>
      <c r="C100" s="7">
        <v>0</v>
      </c>
      <c r="D100" s="7">
        <v>0</v>
      </c>
      <c r="E100" s="7">
        <v>0</v>
      </c>
      <c r="F100" s="22">
        <v>0</v>
      </c>
      <c r="G100" s="23">
        <v>25311</v>
      </c>
      <c r="H100" s="20">
        <v>0</v>
      </c>
      <c r="I100" s="7">
        <v>0</v>
      </c>
      <c r="J100" s="7">
        <v>0</v>
      </c>
      <c r="K100" s="7">
        <v>0</v>
      </c>
      <c r="L100" s="24">
        <v>0</v>
      </c>
      <c r="M100" s="7">
        <v>0</v>
      </c>
      <c r="N100" s="7">
        <v>0</v>
      </c>
      <c r="O100" s="6">
        <f t="shared" si="14"/>
        <v>25311</v>
      </c>
    </row>
    <row r="101" spans="1:15" s="3" customFormat="1" ht="18" customHeight="1" x14ac:dyDescent="0.25">
      <c r="A101" s="5" t="s">
        <v>138</v>
      </c>
      <c r="B101" s="5" t="s">
        <v>139</v>
      </c>
      <c r="C101" s="7">
        <v>0</v>
      </c>
      <c r="D101" s="7">
        <v>0</v>
      </c>
      <c r="E101" s="7">
        <v>0</v>
      </c>
      <c r="F101" s="20">
        <v>0</v>
      </c>
      <c r="G101" s="23">
        <f>+G102</f>
        <v>31860</v>
      </c>
      <c r="H101" s="20">
        <v>0</v>
      </c>
      <c r="I101" s="24">
        <f>I102</f>
        <v>0</v>
      </c>
      <c r="J101" s="26">
        <f>J102</f>
        <v>0</v>
      </c>
      <c r="K101" s="26">
        <f>K102</f>
        <v>0</v>
      </c>
      <c r="L101" s="7">
        <v>0</v>
      </c>
      <c r="M101" s="7">
        <v>0</v>
      </c>
      <c r="N101" s="7">
        <v>0</v>
      </c>
      <c r="O101" s="6">
        <f t="shared" si="14"/>
        <v>31860</v>
      </c>
    </row>
    <row r="102" spans="1:15" s="3" customFormat="1" ht="18" customHeight="1" x14ac:dyDescent="0.25">
      <c r="A102" s="5" t="s">
        <v>140</v>
      </c>
      <c r="B102" s="5" t="s">
        <v>139</v>
      </c>
      <c r="C102" s="7">
        <v>0</v>
      </c>
      <c r="D102" s="7">
        <v>0</v>
      </c>
      <c r="E102" s="7">
        <v>0</v>
      </c>
      <c r="F102" s="20">
        <v>0</v>
      </c>
      <c r="G102" s="23">
        <v>31860</v>
      </c>
      <c r="H102" s="20">
        <v>0</v>
      </c>
      <c r="I102" s="24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6">
        <f t="shared" ref="O102:O158" si="24">SUM(C102:N102)</f>
        <v>31860</v>
      </c>
    </row>
    <row r="103" spans="1:15" s="3" customFormat="1" ht="18" customHeight="1" x14ac:dyDescent="0.25">
      <c r="A103" s="5" t="s">
        <v>141</v>
      </c>
      <c r="B103" s="5" t="s">
        <v>142</v>
      </c>
      <c r="C103" s="7">
        <v>0</v>
      </c>
      <c r="D103" s="7">
        <v>0</v>
      </c>
      <c r="E103" s="7">
        <v>0</v>
      </c>
      <c r="F103" s="20">
        <v>0</v>
      </c>
      <c r="G103" s="20">
        <v>0</v>
      </c>
      <c r="H103" s="20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6">
        <f t="shared" si="24"/>
        <v>0</v>
      </c>
    </row>
    <row r="104" spans="1:15" s="3" customFormat="1" ht="18" customHeight="1" x14ac:dyDescent="0.25">
      <c r="A104" s="5" t="s">
        <v>143</v>
      </c>
      <c r="B104" s="5" t="s">
        <v>142</v>
      </c>
      <c r="C104" s="7">
        <v>0</v>
      </c>
      <c r="D104" s="7">
        <v>0</v>
      </c>
      <c r="E104" s="7">
        <v>0</v>
      </c>
      <c r="F104" s="20">
        <v>0</v>
      </c>
      <c r="G104" s="20">
        <v>0</v>
      </c>
      <c r="H104" s="20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6">
        <f t="shared" si="24"/>
        <v>0</v>
      </c>
    </row>
    <row r="105" spans="1:15" s="3" customFormat="1" ht="18" customHeight="1" x14ac:dyDescent="0.25">
      <c r="A105" s="5" t="s">
        <v>144</v>
      </c>
      <c r="B105" s="5" t="s">
        <v>145</v>
      </c>
      <c r="C105" s="7">
        <v>0</v>
      </c>
      <c r="D105" s="7">
        <v>0</v>
      </c>
      <c r="E105" s="7">
        <v>0</v>
      </c>
      <c r="F105" s="23">
        <f>+F106</f>
        <v>56460.639999999999</v>
      </c>
      <c r="G105" s="20">
        <v>0</v>
      </c>
      <c r="H105" s="20">
        <v>0</v>
      </c>
      <c r="I105" s="7">
        <v>0</v>
      </c>
      <c r="J105" s="24">
        <f>J106</f>
        <v>0</v>
      </c>
      <c r="K105" s="26">
        <f>K106</f>
        <v>0</v>
      </c>
      <c r="L105" s="7">
        <v>0</v>
      </c>
      <c r="M105" s="7">
        <v>0</v>
      </c>
      <c r="N105" s="7">
        <v>0</v>
      </c>
      <c r="O105" s="6">
        <f t="shared" si="24"/>
        <v>56460.639999999999</v>
      </c>
    </row>
    <row r="106" spans="1:15" s="3" customFormat="1" ht="18" customHeight="1" x14ac:dyDescent="0.25">
      <c r="A106" s="5" t="s">
        <v>146</v>
      </c>
      <c r="B106" s="5" t="s">
        <v>147</v>
      </c>
      <c r="C106" s="7">
        <v>0</v>
      </c>
      <c r="D106" s="7">
        <v>0</v>
      </c>
      <c r="E106" s="7">
        <v>0</v>
      </c>
      <c r="F106" s="20">
        <f>+F107</f>
        <v>56460.639999999999</v>
      </c>
      <c r="G106" s="20">
        <v>0</v>
      </c>
      <c r="H106" s="20">
        <v>0</v>
      </c>
      <c r="I106" s="7">
        <v>0</v>
      </c>
      <c r="J106" s="24">
        <f>J107</f>
        <v>0</v>
      </c>
      <c r="K106" s="26">
        <f>K107</f>
        <v>0</v>
      </c>
      <c r="L106" s="7">
        <v>0</v>
      </c>
      <c r="M106" s="7">
        <v>0</v>
      </c>
      <c r="N106" s="7">
        <v>0</v>
      </c>
      <c r="O106" s="6">
        <f t="shared" si="24"/>
        <v>56460.639999999999</v>
      </c>
    </row>
    <row r="107" spans="1:15" s="3" customFormat="1" ht="18" customHeight="1" x14ac:dyDescent="0.25">
      <c r="A107" s="5" t="s">
        <v>148</v>
      </c>
      <c r="B107" s="5" t="s">
        <v>147</v>
      </c>
      <c r="C107" s="7">
        <v>0</v>
      </c>
      <c r="D107" s="7">
        <v>0</v>
      </c>
      <c r="E107" s="7">
        <v>0</v>
      </c>
      <c r="F107" s="23">
        <v>56460.639999999999</v>
      </c>
      <c r="G107" s="20">
        <v>0</v>
      </c>
      <c r="H107" s="20">
        <v>0</v>
      </c>
      <c r="I107" s="7">
        <v>0</v>
      </c>
      <c r="J107" s="24">
        <v>0</v>
      </c>
      <c r="K107" s="7">
        <v>0</v>
      </c>
      <c r="L107" s="7">
        <v>0</v>
      </c>
      <c r="M107" s="7">
        <v>0</v>
      </c>
      <c r="N107" s="7">
        <v>0</v>
      </c>
      <c r="O107" s="6">
        <f t="shared" si="24"/>
        <v>56460.639999999999</v>
      </c>
    </row>
    <row r="108" spans="1:15" s="3" customFormat="1" ht="30" customHeight="1" x14ac:dyDescent="0.25">
      <c r="A108" s="5" t="s">
        <v>149</v>
      </c>
      <c r="B108" s="5" t="s">
        <v>150</v>
      </c>
      <c r="C108" s="7">
        <v>0</v>
      </c>
      <c r="D108" s="7">
        <v>0</v>
      </c>
      <c r="E108" s="7">
        <v>0</v>
      </c>
      <c r="F108" s="20">
        <v>0</v>
      </c>
      <c r="G108" s="20">
        <v>0</v>
      </c>
      <c r="H108" s="20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6">
        <f t="shared" si="24"/>
        <v>0</v>
      </c>
    </row>
    <row r="109" spans="1:15" s="3" customFormat="1" ht="18" customHeight="1" x14ac:dyDescent="0.25">
      <c r="A109" s="5" t="s">
        <v>151</v>
      </c>
      <c r="B109" s="5" t="s">
        <v>152</v>
      </c>
      <c r="C109" s="7">
        <v>0</v>
      </c>
      <c r="D109" s="7">
        <v>0</v>
      </c>
      <c r="E109" s="7">
        <v>0</v>
      </c>
      <c r="F109" s="20">
        <v>0</v>
      </c>
      <c r="G109" s="20">
        <v>0</v>
      </c>
      <c r="H109" s="20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6">
        <f t="shared" si="24"/>
        <v>0</v>
      </c>
    </row>
    <row r="110" spans="1:15" s="3" customFormat="1" ht="18" customHeight="1" x14ac:dyDescent="0.25">
      <c r="A110" s="5" t="s">
        <v>153</v>
      </c>
      <c r="B110" s="5" t="s">
        <v>154</v>
      </c>
      <c r="C110" s="7">
        <v>0</v>
      </c>
      <c r="D110" s="7">
        <v>0</v>
      </c>
      <c r="E110" s="7">
        <v>0</v>
      </c>
      <c r="F110" s="20">
        <v>0</v>
      </c>
      <c r="G110" s="20">
        <v>0</v>
      </c>
      <c r="H110" s="20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6">
        <f t="shared" si="24"/>
        <v>0</v>
      </c>
    </row>
    <row r="111" spans="1:15" s="3" customFormat="1" ht="18" customHeight="1" x14ac:dyDescent="0.25">
      <c r="A111" s="5" t="s">
        <v>240</v>
      </c>
      <c r="B111" s="5" t="s">
        <v>241</v>
      </c>
      <c r="C111" s="7">
        <v>0</v>
      </c>
      <c r="D111" s="6">
        <v>0</v>
      </c>
      <c r="E111" s="6">
        <v>0</v>
      </c>
      <c r="F111" s="18">
        <v>0</v>
      </c>
      <c r="G111" s="18">
        <v>0</v>
      </c>
      <c r="H111" s="18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f t="shared" si="24"/>
        <v>0</v>
      </c>
    </row>
    <row r="112" spans="1:15" s="3" customFormat="1" ht="18" customHeight="1" x14ac:dyDescent="0.25">
      <c r="A112" s="5" t="s">
        <v>242</v>
      </c>
      <c r="B112" s="5" t="s">
        <v>243</v>
      </c>
      <c r="C112" s="7">
        <v>0</v>
      </c>
      <c r="D112" s="6">
        <v>0</v>
      </c>
      <c r="E112" s="6">
        <v>0</v>
      </c>
      <c r="F112" s="18">
        <v>0</v>
      </c>
      <c r="G112" s="18">
        <v>0</v>
      </c>
      <c r="H112" s="18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6">
        <f t="shared" si="24"/>
        <v>0</v>
      </c>
    </row>
    <row r="113" spans="1:16" s="3" customFormat="1" ht="31.5" customHeight="1" x14ac:dyDescent="0.25">
      <c r="A113" s="5" t="s">
        <v>155</v>
      </c>
      <c r="B113" s="5" t="s">
        <v>156</v>
      </c>
      <c r="C113" s="7">
        <v>0</v>
      </c>
      <c r="D113" s="7">
        <f>+D114</f>
        <v>582000</v>
      </c>
      <c r="E113" s="7">
        <f>+E114</f>
        <v>291000</v>
      </c>
      <c r="F113" s="24">
        <f>+F114+F117</f>
        <v>291000</v>
      </c>
      <c r="G113" s="23">
        <f t="shared" ref="G113:H114" si="25">G114</f>
        <v>297000</v>
      </c>
      <c r="H113" s="23">
        <f t="shared" si="25"/>
        <v>0</v>
      </c>
      <c r="I113" s="23">
        <f>I114+I117</f>
        <v>0</v>
      </c>
      <c r="J113" s="23">
        <f>J114+J117</f>
        <v>0</v>
      </c>
      <c r="K113" s="23">
        <f>K114+K117</f>
        <v>0</v>
      </c>
      <c r="L113" s="23">
        <f>L114+L117</f>
        <v>0</v>
      </c>
      <c r="M113" s="7">
        <v>0</v>
      </c>
      <c r="N113" s="7">
        <v>0</v>
      </c>
      <c r="O113" s="6">
        <f t="shared" si="24"/>
        <v>1461000</v>
      </c>
    </row>
    <row r="114" spans="1:16" s="3" customFormat="1" ht="18" customHeight="1" x14ac:dyDescent="0.25">
      <c r="A114" s="5" t="s">
        <v>157</v>
      </c>
      <c r="B114" s="5" t="s">
        <v>158</v>
      </c>
      <c r="C114" s="7">
        <v>0</v>
      </c>
      <c r="D114" s="24">
        <f>+D115+D116</f>
        <v>582000</v>
      </c>
      <c r="E114" s="24">
        <f>+E115+E116</f>
        <v>291000</v>
      </c>
      <c r="F114" s="22">
        <f>+F115+F116</f>
        <v>291000</v>
      </c>
      <c r="G114" s="23">
        <f>+G115+G116</f>
        <v>297000</v>
      </c>
      <c r="H114" s="23">
        <f t="shared" si="25"/>
        <v>0</v>
      </c>
      <c r="I114" s="24">
        <f>I115+I116</f>
        <v>0</v>
      </c>
      <c r="J114" s="24">
        <f>J115+J116</f>
        <v>0</v>
      </c>
      <c r="K114" s="24">
        <f>K115+K116</f>
        <v>0</v>
      </c>
      <c r="L114" s="24">
        <f>L115+L116</f>
        <v>0</v>
      </c>
      <c r="M114" s="7">
        <v>0</v>
      </c>
      <c r="N114" s="7">
        <v>0</v>
      </c>
      <c r="O114" s="6">
        <f t="shared" si="24"/>
        <v>1461000</v>
      </c>
    </row>
    <row r="115" spans="1:16" s="3" customFormat="1" ht="18" customHeight="1" x14ac:dyDescent="0.25">
      <c r="A115" s="5" t="s">
        <v>159</v>
      </c>
      <c r="B115" s="5" t="s">
        <v>160</v>
      </c>
      <c r="C115" s="7">
        <v>0</v>
      </c>
      <c r="D115" s="24">
        <v>532000</v>
      </c>
      <c r="E115" s="24">
        <v>266000</v>
      </c>
      <c r="F115" s="22">
        <v>266000</v>
      </c>
      <c r="G115" s="22">
        <v>272000</v>
      </c>
      <c r="H115" s="22">
        <v>0</v>
      </c>
      <c r="I115" s="25">
        <v>0</v>
      </c>
      <c r="J115" s="24">
        <v>0</v>
      </c>
      <c r="K115" s="24">
        <v>0</v>
      </c>
      <c r="L115" s="24">
        <v>0</v>
      </c>
      <c r="M115" s="7">
        <v>0</v>
      </c>
      <c r="N115" s="7">
        <v>0</v>
      </c>
      <c r="O115" s="6">
        <f t="shared" si="24"/>
        <v>1336000</v>
      </c>
    </row>
    <row r="116" spans="1:16" s="3" customFormat="1" ht="18" customHeight="1" x14ac:dyDescent="0.25">
      <c r="A116" s="5" t="s">
        <v>161</v>
      </c>
      <c r="B116" s="5" t="s">
        <v>162</v>
      </c>
      <c r="C116" s="7">
        <v>0</v>
      </c>
      <c r="D116" s="24">
        <v>50000</v>
      </c>
      <c r="E116" s="24">
        <v>25000</v>
      </c>
      <c r="F116" s="23">
        <v>25000</v>
      </c>
      <c r="G116" s="23">
        <v>25000</v>
      </c>
      <c r="H116" s="20">
        <v>0</v>
      </c>
      <c r="I116" s="7">
        <v>0</v>
      </c>
      <c r="J116" s="24">
        <v>0</v>
      </c>
      <c r="K116" s="24">
        <v>0</v>
      </c>
      <c r="L116" s="24">
        <v>0</v>
      </c>
      <c r="M116" s="7">
        <v>0</v>
      </c>
      <c r="N116" s="7">
        <v>0</v>
      </c>
      <c r="O116" s="6">
        <f t="shared" si="24"/>
        <v>125000</v>
      </c>
    </row>
    <row r="117" spans="1:16" s="3" customFormat="1" ht="18" customHeight="1" x14ac:dyDescent="0.25">
      <c r="A117" s="5" t="s">
        <v>163</v>
      </c>
      <c r="B117" s="5" t="s">
        <v>164</v>
      </c>
      <c r="C117" s="7">
        <v>0</v>
      </c>
      <c r="D117" s="7">
        <v>0</v>
      </c>
      <c r="E117" s="7">
        <v>0</v>
      </c>
      <c r="F117" s="20">
        <v>0</v>
      </c>
      <c r="G117" s="20">
        <v>0</v>
      </c>
      <c r="H117" s="20">
        <v>0</v>
      </c>
      <c r="I117" s="7">
        <f>I120</f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6">
        <f t="shared" si="24"/>
        <v>0</v>
      </c>
    </row>
    <row r="118" spans="1:16" s="3" customFormat="1" ht="18" customHeight="1" x14ac:dyDescent="0.25">
      <c r="A118" s="5" t="s">
        <v>165</v>
      </c>
      <c r="B118" s="5" t="s">
        <v>166</v>
      </c>
      <c r="C118" s="7">
        <v>0</v>
      </c>
      <c r="D118" s="7">
        <v>0</v>
      </c>
      <c r="E118" s="7">
        <v>0</v>
      </c>
      <c r="F118" s="20">
        <v>0</v>
      </c>
      <c r="G118" s="20">
        <v>0</v>
      </c>
      <c r="H118" s="20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6">
        <f t="shared" si="24"/>
        <v>0</v>
      </c>
    </row>
    <row r="119" spans="1:16" s="3" customFormat="1" ht="28.5" customHeight="1" x14ac:dyDescent="0.25">
      <c r="A119" s="5" t="s">
        <v>167</v>
      </c>
      <c r="B119" s="5" t="s">
        <v>168</v>
      </c>
      <c r="C119" s="7">
        <v>0</v>
      </c>
      <c r="D119" s="7">
        <v>0</v>
      </c>
      <c r="E119" s="7">
        <v>0</v>
      </c>
      <c r="F119" s="20">
        <v>0</v>
      </c>
      <c r="G119" s="20">
        <v>0</v>
      </c>
      <c r="H119" s="20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6">
        <f t="shared" si="24"/>
        <v>0</v>
      </c>
    </row>
    <row r="120" spans="1:16" s="3" customFormat="1" ht="18" customHeight="1" x14ac:dyDescent="0.25">
      <c r="A120" s="5" t="s">
        <v>169</v>
      </c>
      <c r="B120" s="5" t="s">
        <v>170</v>
      </c>
      <c r="C120" s="7">
        <v>0</v>
      </c>
      <c r="D120" s="7">
        <v>0</v>
      </c>
      <c r="E120" s="7">
        <v>0</v>
      </c>
      <c r="F120" s="20">
        <v>0</v>
      </c>
      <c r="G120" s="20">
        <v>0</v>
      </c>
      <c r="H120" s="20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6">
        <f t="shared" si="24"/>
        <v>0</v>
      </c>
    </row>
    <row r="121" spans="1:16" s="3" customFormat="1" ht="18" customHeight="1" x14ac:dyDescent="0.25">
      <c r="A121" s="5" t="s">
        <v>171</v>
      </c>
      <c r="B121" s="5" t="s">
        <v>172</v>
      </c>
      <c r="C121" s="7">
        <v>0</v>
      </c>
      <c r="D121" s="7">
        <v>0</v>
      </c>
      <c r="E121" s="7">
        <f>+E122+E124+E127+E129+E131+E134</f>
        <v>9440</v>
      </c>
      <c r="F121" s="24">
        <f>+F122+F124+F127+F129+F130+F134</f>
        <v>125922.95</v>
      </c>
      <c r="G121" s="20">
        <v>0</v>
      </c>
      <c r="H121" s="20">
        <v>0</v>
      </c>
      <c r="I121" s="24">
        <f>I122+I124+I129+I131</f>
        <v>0</v>
      </c>
      <c r="J121" s="24">
        <f>J122+J124+J129+J131</f>
        <v>0</v>
      </c>
      <c r="K121" s="24">
        <f>K122+K124+K129+K131</f>
        <v>0</v>
      </c>
      <c r="L121" s="24">
        <f>L122+L124+L129+L131+L127</f>
        <v>0</v>
      </c>
      <c r="M121" s="7">
        <v>0</v>
      </c>
      <c r="N121" s="7">
        <v>0</v>
      </c>
      <c r="O121" s="6">
        <f>SUM(C121:N121)</f>
        <v>135362.95000000001</v>
      </c>
      <c r="P121" s="10"/>
    </row>
    <row r="122" spans="1:16" s="3" customFormat="1" ht="18" customHeight="1" x14ac:dyDescent="0.25">
      <c r="A122" s="5" t="s">
        <v>173</v>
      </c>
      <c r="B122" s="5" t="s">
        <v>174</v>
      </c>
      <c r="C122" s="7">
        <v>0</v>
      </c>
      <c r="D122" s="7">
        <v>0</v>
      </c>
      <c r="E122" s="7">
        <v>0</v>
      </c>
      <c r="F122" s="20">
        <v>0</v>
      </c>
      <c r="G122" s="20">
        <v>0</v>
      </c>
      <c r="H122" s="20">
        <v>0</v>
      </c>
      <c r="I122" s="24">
        <f>I123</f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6">
        <f t="shared" si="24"/>
        <v>0</v>
      </c>
    </row>
    <row r="123" spans="1:16" s="3" customFormat="1" ht="18" customHeight="1" x14ac:dyDescent="0.25">
      <c r="A123" s="5" t="s">
        <v>175</v>
      </c>
      <c r="B123" s="5" t="s">
        <v>174</v>
      </c>
      <c r="C123" s="7">
        <v>0</v>
      </c>
      <c r="D123" s="7">
        <v>0</v>
      </c>
      <c r="E123" s="7">
        <v>0</v>
      </c>
      <c r="F123" s="20">
        <v>0</v>
      </c>
      <c r="G123" s="20">
        <v>0</v>
      </c>
      <c r="H123" s="20">
        <v>0</v>
      </c>
      <c r="I123" s="24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6">
        <f t="shared" si="24"/>
        <v>0</v>
      </c>
    </row>
    <row r="124" spans="1:16" s="3" customFormat="1" ht="35.25" customHeight="1" x14ac:dyDescent="0.25">
      <c r="A124" s="5" t="s">
        <v>176</v>
      </c>
      <c r="B124" s="5" t="s">
        <v>177</v>
      </c>
      <c r="C124" s="7">
        <v>0</v>
      </c>
      <c r="D124" s="7">
        <v>0</v>
      </c>
      <c r="E124" s="24">
        <f>+E125+E126</f>
        <v>9440</v>
      </c>
      <c r="F124" s="22">
        <f>F125+F126</f>
        <v>86975.95</v>
      </c>
      <c r="G124" s="22">
        <f>G125+G126</f>
        <v>188436.99000000002</v>
      </c>
      <c r="H124" s="23">
        <f>H125</f>
        <v>0</v>
      </c>
      <c r="I124" s="24">
        <f>I125+I126</f>
        <v>0</v>
      </c>
      <c r="J124" s="26">
        <f>J125+J126</f>
        <v>0</v>
      </c>
      <c r="K124" s="26">
        <f>K125+K126</f>
        <v>0</v>
      </c>
      <c r="L124" s="24">
        <f>L125+L126</f>
        <v>0</v>
      </c>
      <c r="M124" s="7">
        <v>0</v>
      </c>
      <c r="N124" s="7">
        <v>0</v>
      </c>
      <c r="O124" s="6">
        <f t="shared" si="24"/>
        <v>284852.94</v>
      </c>
    </row>
    <row r="125" spans="1:16" s="3" customFormat="1" ht="18" customHeight="1" x14ac:dyDescent="0.25">
      <c r="A125" s="5" t="s">
        <v>178</v>
      </c>
      <c r="B125" s="5" t="s">
        <v>179</v>
      </c>
      <c r="C125" s="7">
        <v>0</v>
      </c>
      <c r="D125" s="7">
        <v>0</v>
      </c>
      <c r="E125" s="24">
        <v>9440</v>
      </c>
      <c r="F125" s="22">
        <v>86975.95</v>
      </c>
      <c r="G125" s="23">
        <v>183339.39</v>
      </c>
      <c r="H125" s="23">
        <v>0</v>
      </c>
      <c r="I125" s="7">
        <v>0</v>
      </c>
      <c r="J125" s="7">
        <v>0</v>
      </c>
      <c r="K125" s="7">
        <v>0</v>
      </c>
      <c r="L125" s="7">
        <v>0</v>
      </c>
      <c r="M125" s="7">
        <v>0</v>
      </c>
      <c r="N125" s="7">
        <v>0</v>
      </c>
      <c r="O125" s="6">
        <f t="shared" si="24"/>
        <v>279755.34000000003</v>
      </c>
    </row>
    <row r="126" spans="1:16" s="3" customFormat="1" ht="18" customHeight="1" x14ac:dyDescent="0.25">
      <c r="A126" s="5" t="s">
        <v>180</v>
      </c>
      <c r="B126" s="5" t="s">
        <v>181</v>
      </c>
      <c r="C126" s="7">
        <v>0</v>
      </c>
      <c r="D126" s="7">
        <v>0</v>
      </c>
      <c r="E126" s="7">
        <v>0</v>
      </c>
      <c r="F126" s="20">
        <v>0</v>
      </c>
      <c r="G126" s="23">
        <v>5097.6000000000004</v>
      </c>
      <c r="H126" s="20">
        <v>0</v>
      </c>
      <c r="I126" s="24">
        <v>0</v>
      </c>
      <c r="J126" s="7">
        <v>0</v>
      </c>
      <c r="K126" s="7">
        <v>0</v>
      </c>
      <c r="L126" s="24">
        <v>0</v>
      </c>
      <c r="M126" s="7">
        <v>0</v>
      </c>
      <c r="N126" s="7">
        <v>0</v>
      </c>
      <c r="O126" s="6">
        <f t="shared" si="24"/>
        <v>5097.6000000000004</v>
      </c>
    </row>
    <row r="127" spans="1:16" s="3" customFormat="1" ht="18" customHeight="1" x14ac:dyDescent="0.25">
      <c r="A127" s="5" t="s">
        <v>261</v>
      </c>
      <c r="B127" s="5" t="s">
        <v>262</v>
      </c>
      <c r="C127" s="7">
        <v>0</v>
      </c>
      <c r="D127" s="7">
        <v>0</v>
      </c>
      <c r="E127" s="7">
        <v>0</v>
      </c>
      <c r="F127" s="20">
        <v>0</v>
      </c>
      <c r="G127" s="20">
        <v>0</v>
      </c>
      <c r="H127" s="20">
        <v>0</v>
      </c>
      <c r="I127" s="24">
        <v>0</v>
      </c>
      <c r="J127" s="7">
        <v>0</v>
      </c>
      <c r="K127" s="7">
        <v>0</v>
      </c>
      <c r="L127" s="24">
        <f>+L128</f>
        <v>0</v>
      </c>
      <c r="M127" s="7">
        <v>0</v>
      </c>
      <c r="N127" s="7">
        <v>0</v>
      </c>
      <c r="O127" s="6">
        <f t="shared" si="24"/>
        <v>0</v>
      </c>
    </row>
    <row r="128" spans="1:16" s="3" customFormat="1" ht="18" customHeight="1" x14ac:dyDescent="0.25">
      <c r="A128" s="5" t="s">
        <v>263</v>
      </c>
      <c r="B128" s="5" t="s">
        <v>262</v>
      </c>
      <c r="C128" s="7">
        <v>0</v>
      </c>
      <c r="D128" s="7">
        <v>0</v>
      </c>
      <c r="E128" s="7">
        <v>0</v>
      </c>
      <c r="F128" s="20">
        <v>0</v>
      </c>
      <c r="G128" s="20">
        <v>0</v>
      </c>
      <c r="H128" s="20">
        <v>0</v>
      </c>
      <c r="I128" s="24">
        <v>0</v>
      </c>
      <c r="J128" s="7">
        <v>0</v>
      </c>
      <c r="K128" s="7">
        <v>0</v>
      </c>
      <c r="L128" s="24">
        <v>0</v>
      </c>
      <c r="M128" s="7"/>
      <c r="N128" s="7"/>
      <c r="O128" s="6"/>
    </row>
    <row r="129" spans="1:15" s="3" customFormat="1" ht="18" customHeight="1" x14ac:dyDescent="0.25">
      <c r="A129" s="5" t="s">
        <v>182</v>
      </c>
      <c r="B129" s="5" t="s">
        <v>183</v>
      </c>
      <c r="C129" s="7">
        <v>0</v>
      </c>
      <c r="D129" s="7">
        <v>0</v>
      </c>
      <c r="E129" s="7">
        <v>0</v>
      </c>
      <c r="F129" s="20">
        <v>0</v>
      </c>
      <c r="G129" s="20">
        <v>0</v>
      </c>
      <c r="H129" s="20">
        <v>0</v>
      </c>
      <c r="I129" s="7">
        <v>0</v>
      </c>
      <c r="J129" s="7">
        <v>0</v>
      </c>
      <c r="K129" s="7">
        <v>0</v>
      </c>
      <c r="L129" s="7">
        <v>0</v>
      </c>
      <c r="M129" s="7">
        <v>0</v>
      </c>
      <c r="N129" s="7">
        <v>0</v>
      </c>
      <c r="O129" s="6">
        <f t="shared" si="24"/>
        <v>0</v>
      </c>
    </row>
    <row r="130" spans="1:15" s="3" customFormat="1" ht="18" customHeight="1" x14ac:dyDescent="0.25">
      <c r="A130" s="5" t="s">
        <v>184</v>
      </c>
      <c r="B130" s="5" t="s">
        <v>183</v>
      </c>
      <c r="C130" s="7">
        <v>0</v>
      </c>
      <c r="D130" s="7">
        <v>0</v>
      </c>
      <c r="E130" s="7">
        <v>0</v>
      </c>
      <c r="F130" s="23">
        <v>38947</v>
      </c>
      <c r="G130" s="20">
        <v>0</v>
      </c>
      <c r="H130" s="20">
        <v>0</v>
      </c>
      <c r="I130" s="7">
        <v>0</v>
      </c>
      <c r="J130" s="7">
        <v>0</v>
      </c>
      <c r="K130" s="7">
        <v>0</v>
      </c>
      <c r="L130" s="7">
        <v>0</v>
      </c>
      <c r="M130" s="7">
        <v>0</v>
      </c>
      <c r="N130" s="7">
        <v>0</v>
      </c>
      <c r="O130" s="6">
        <f t="shared" si="24"/>
        <v>38947</v>
      </c>
    </row>
    <row r="131" spans="1:15" s="3" customFormat="1" ht="18" customHeight="1" x14ac:dyDescent="0.25">
      <c r="A131" s="5" t="s">
        <v>244</v>
      </c>
      <c r="B131" s="5" t="s">
        <v>245</v>
      </c>
      <c r="C131" s="7">
        <v>0</v>
      </c>
      <c r="D131" s="7">
        <v>0</v>
      </c>
      <c r="E131" s="7">
        <v>0</v>
      </c>
      <c r="F131" s="20">
        <v>0</v>
      </c>
      <c r="G131" s="23">
        <f>+G132+G133</f>
        <v>25066.27</v>
      </c>
      <c r="H131" s="20">
        <v>0</v>
      </c>
      <c r="I131" s="7">
        <f>I132</f>
        <v>0</v>
      </c>
      <c r="J131" s="7">
        <f>J132</f>
        <v>0</v>
      </c>
      <c r="K131" s="7">
        <f>K132</f>
        <v>0</v>
      </c>
      <c r="L131" s="7">
        <v>0</v>
      </c>
      <c r="M131" s="7">
        <v>0</v>
      </c>
      <c r="N131" s="7">
        <v>0</v>
      </c>
      <c r="O131" s="6">
        <f t="shared" ref="O131:O132" si="26">SUM(C131:N131)</f>
        <v>25066.27</v>
      </c>
    </row>
    <row r="132" spans="1:15" s="3" customFormat="1" ht="18" customHeight="1" x14ac:dyDescent="0.25">
      <c r="A132" s="5" t="s">
        <v>246</v>
      </c>
      <c r="B132" s="5" t="s">
        <v>247</v>
      </c>
      <c r="C132" s="7">
        <v>0</v>
      </c>
      <c r="D132" s="7">
        <v>0</v>
      </c>
      <c r="E132" s="7">
        <v>0</v>
      </c>
      <c r="F132" s="20">
        <v>0</v>
      </c>
      <c r="G132" s="20">
        <v>0</v>
      </c>
      <c r="H132" s="20">
        <v>0</v>
      </c>
      <c r="I132" s="7">
        <v>0</v>
      </c>
      <c r="J132" s="7">
        <v>0</v>
      </c>
      <c r="K132" s="7">
        <v>0</v>
      </c>
      <c r="L132" s="7">
        <v>0</v>
      </c>
      <c r="M132" s="7">
        <v>0</v>
      </c>
      <c r="N132" s="7">
        <v>0</v>
      </c>
      <c r="O132" s="6">
        <f t="shared" si="26"/>
        <v>0</v>
      </c>
    </row>
    <row r="133" spans="1:15" s="3" customFormat="1" ht="18" customHeight="1" x14ac:dyDescent="0.25">
      <c r="A133" s="5" t="s">
        <v>278</v>
      </c>
      <c r="B133" s="5" t="s">
        <v>279</v>
      </c>
      <c r="C133" s="7">
        <v>0</v>
      </c>
      <c r="D133" s="7">
        <v>0</v>
      </c>
      <c r="E133" s="7">
        <v>0</v>
      </c>
      <c r="F133" s="20">
        <v>0</v>
      </c>
      <c r="G133" s="23">
        <v>25066.27</v>
      </c>
      <c r="H133" s="20"/>
      <c r="I133" s="7"/>
      <c r="J133" s="7"/>
      <c r="K133" s="7"/>
      <c r="L133" s="7"/>
      <c r="M133" s="7"/>
      <c r="N133" s="7"/>
      <c r="O133" s="6"/>
    </row>
    <row r="134" spans="1:15" s="3" customFormat="1" ht="31.5" customHeight="1" x14ac:dyDescent="0.25">
      <c r="A134" s="5" t="s">
        <v>185</v>
      </c>
      <c r="B134" s="5" t="s">
        <v>186</v>
      </c>
      <c r="C134" s="7">
        <v>0</v>
      </c>
      <c r="D134" s="7">
        <v>0</v>
      </c>
      <c r="E134" s="7">
        <v>0</v>
      </c>
      <c r="F134" s="20">
        <v>0</v>
      </c>
      <c r="G134" s="20">
        <v>0</v>
      </c>
      <c r="H134" s="20">
        <v>0</v>
      </c>
      <c r="I134" s="7">
        <v>0</v>
      </c>
      <c r="J134" s="7">
        <v>0</v>
      </c>
      <c r="K134" s="7">
        <v>0</v>
      </c>
      <c r="L134" s="7">
        <v>0</v>
      </c>
      <c r="M134" s="7">
        <v>0</v>
      </c>
      <c r="N134" s="7">
        <v>0</v>
      </c>
      <c r="O134" s="6">
        <f t="shared" si="24"/>
        <v>0</v>
      </c>
    </row>
    <row r="135" spans="1:15" s="3" customFormat="1" ht="18" customHeight="1" x14ac:dyDescent="0.25">
      <c r="A135" s="5" t="s">
        <v>248</v>
      </c>
      <c r="B135" s="5" t="s">
        <v>249</v>
      </c>
      <c r="C135" s="7">
        <v>0</v>
      </c>
      <c r="D135" s="7">
        <v>0</v>
      </c>
      <c r="E135" s="7">
        <v>0</v>
      </c>
      <c r="F135" s="20">
        <v>0</v>
      </c>
      <c r="G135" s="20">
        <v>0</v>
      </c>
      <c r="H135" s="20">
        <v>0</v>
      </c>
      <c r="I135" s="7">
        <v>0</v>
      </c>
      <c r="J135" s="7">
        <v>0</v>
      </c>
      <c r="K135" s="7">
        <v>0</v>
      </c>
      <c r="L135" s="7">
        <v>0</v>
      </c>
      <c r="M135" s="7">
        <v>0</v>
      </c>
      <c r="N135" s="7">
        <v>0</v>
      </c>
      <c r="O135" s="6">
        <f t="shared" ref="O135" si="27">SUM(C135:N135)</f>
        <v>0</v>
      </c>
    </row>
    <row r="136" spans="1:15" s="3" customFormat="1" ht="18" customHeight="1" x14ac:dyDescent="0.25">
      <c r="A136" s="5" t="s">
        <v>187</v>
      </c>
      <c r="B136" s="5" t="s">
        <v>188</v>
      </c>
      <c r="C136" s="7">
        <v>0</v>
      </c>
      <c r="D136" s="7">
        <v>0</v>
      </c>
      <c r="E136" s="7">
        <v>0</v>
      </c>
      <c r="F136" s="20">
        <v>0</v>
      </c>
      <c r="G136" s="20">
        <v>0</v>
      </c>
      <c r="H136" s="20">
        <v>0</v>
      </c>
      <c r="I136" s="7">
        <v>0</v>
      </c>
      <c r="J136" s="7">
        <v>0</v>
      </c>
      <c r="K136" s="7">
        <v>0</v>
      </c>
      <c r="L136" s="7">
        <v>0</v>
      </c>
      <c r="M136" s="7">
        <v>0</v>
      </c>
      <c r="N136" s="7">
        <v>0</v>
      </c>
      <c r="O136" s="6">
        <f t="shared" si="24"/>
        <v>0</v>
      </c>
    </row>
    <row r="137" spans="1:15" s="3" customFormat="1" ht="18" customHeight="1" x14ac:dyDescent="0.25">
      <c r="A137" s="14">
        <v>2.6</v>
      </c>
      <c r="B137" s="8" t="s">
        <v>189</v>
      </c>
      <c r="C137" s="4">
        <f t="shared" ref="C137:D137" si="28">+C138+C145+C156</f>
        <v>0</v>
      </c>
      <c r="D137" s="4">
        <f t="shared" si="28"/>
        <v>0</v>
      </c>
      <c r="E137" s="4">
        <f t="shared" ref="E137:N137" si="29">+E138+E145+E156</f>
        <v>0</v>
      </c>
      <c r="F137" s="21">
        <f>+F138+F145+F154</f>
        <v>1455812.9</v>
      </c>
      <c r="G137" s="21">
        <f>+G138+G145+G156</f>
        <v>72000</v>
      </c>
      <c r="H137" s="21">
        <f t="shared" ref="H137" si="30">+H138+H145+H156</f>
        <v>0</v>
      </c>
      <c r="I137" s="4">
        <f>I138+I145+I156</f>
        <v>0</v>
      </c>
      <c r="J137" s="4">
        <f>J138+J145+J156</f>
        <v>0</v>
      </c>
      <c r="K137" s="4">
        <f>K138+K145+K156</f>
        <v>0</v>
      </c>
      <c r="L137" s="4">
        <f t="shared" si="29"/>
        <v>0</v>
      </c>
      <c r="M137" s="4">
        <f t="shared" si="29"/>
        <v>0</v>
      </c>
      <c r="N137" s="4">
        <f t="shared" si="29"/>
        <v>0</v>
      </c>
      <c r="O137" s="4">
        <f>SUM(C137:N137)</f>
        <v>1527812.9</v>
      </c>
    </row>
    <row r="138" spans="1:15" s="3" customFormat="1" ht="18" customHeight="1" x14ac:dyDescent="0.25">
      <c r="A138" s="5" t="s">
        <v>190</v>
      </c>
      <c r="B138" s="5" t="s">
        <v>191</v>
      </c>
      <c r="C138" s="7">
        <v>0</v>
      </c>
      <c r="D138" s="7">
        <v>0</v>
      </c>
      <c r="E138" s="7">
        <v>0</v>
      </c>
      <c r="F138" s="23">
        <f>+F139+F141+F143</f>
        <v>1383225.18</v>
      </c>
      <c r="G138" s="20">
        <v>0</v>
      </c>
      <c r="H138" s="20">
        <v>0</v>
      </c>
      <c r="I138" s="24">
        <f>I139+I141+I143</f>
        <v>0</v>
      </c>
      <c r="J138" s="26">
        <f>J139+J141+J143</f>
        <v>0</v>
      </c>
      <c r="K138" s="26">
        <f>K139+K141+K143</f>
        <v>0</v>
      </c>
      <c r="L138" s="7">
        <v>0</v>
      </c>
      <c r="M138" s="7">
        <v>0</v>
      </c>
      <c r="N138" s="7">
        <v>0</v>
      </c>
      <c r="O138" s="6">
        <f t="shared" si="24"/>
        <v>1383225.18</v>
      </c>
    </row>
    <row r="139" spans="1:15" s="3" customFormat="1" ht="18" customHeight="1" x14ac:dyDescent="0.25">
      <c r="A139" s="5" t="s">
        <v>192</v>
      </c>
      <c r="B139" s="5" t="s">
        <v>193</v>
      </c>
      <c r="C139" s="7">
        <v>0</v>
      </c>
      <c r="D139" s="7">
        <v>0</v>
      </c>
      <c r="E139" s="7">
        <v>0</v>
      </c>
      <c r="F139" s="23">
        <f>+F140</f>
        <v>14199.99</v>
      </c>
      <c r="G139" s="20">
        <v>0</v>
      </c>
      <c r="H139" s="20">
        <v>0</v>
      </c>
      <c r="I139" s="7">
        <v>0</v>
      </c>
      <c r="J139" s="7">
        <v>0</v>
      </c>
      <c r="K139" s="7">
        <v>0</v>
      </c>
      <c r="L139" s="7">
        <v>0</v>
      </c>
      <c r="M139" s="7">
        <v>0</v>
      </c>
      <c r="N139" s="7">
        <v>0</v>
      </c>
      <c r="O139" s="6">
        <f t="shared" si="24"/>
        <v>14199.99</v>
      </c>
    </row>
    <row r="140" spans="1:15" s="3" customFormat="1" ht="18" customHeight="1" x14ac:dyDescent="0.25">
      <c r="A140" s="5" t="s">
        <v>194</v>
      </c>
      <c r="B140" s="5" t="s">
        <v>193</v>
      </c>
      <c r="C140" s="7">
        <v>0</v>
      </c>
      <c r="D140" s="7">
        <v>0</v>
      </c>
      <c r="E140" s="7">
        <v>0</v>
      </c>
      <c r="F140" s="23">
        <v>14199.99</v>
      </c>
      <c r="G140" s="20">
        <v>0</v>
      </c>
      <c r="H140" s="20">
        <v>0</v>
      </c>
      <c r="I140" s="7">
        <v>0</v>
      </c>
      <c r="J140" s="7">
        <v>0</v>
      </c>
      <c r="K140" s="7">
        <v>0</v>
      </c>
      <c r="L140" s="7">
        <v>0</v>
      </c>
      <c r="M140" s="7">
        <v>0</v>
      </c>
      <c r="N140" s="7">
        <v>0</v>
      </c>
      <c r="O140" s="6">
        <f t="shared" si="24"/>
        <v>14199.99</v>
      </c>
    </row>
    <row r="141" spans="1:15" s="3" customFormat="1" ht="29.25" customHeight="1" x14ac:dyDescent="0.25">
      <c r="A141" s="5" t="s">
        <v>195</v>
      </c>
      <c r="B141" s="5" t="s">
        <v>196</v>
      </c>
      <c r="C141" s="7">
        <v>0</v>
      </c>
      <c r="D141" s="7">
        <v>0</v>
      </c>
      <c r="E141" s="7">
        <v>0</v>
      </c>
      <c r="F141" s="23">
        <f>+F142</f>
        <v>1369025.19</v>
      </c>
      <c r="G141" s="20">
        <v>0</v>
      </c>
      <c r="H141" s="20">
        <v>0</v>
      </c>
      <c r="I141" s="7">
        <v>0</v>
      </c>
      <c r="J141" s="7">
        <v>0</v>
      </c>
      <c r="K141" s="7">
        <v>0</v>
      </c>
      <c r="L141" s="7">
        <v>0</v>
      </c>
      <c r="M141" s="7">
        <v>0</v>
      </c>
      <c r="N141" s="7">
        <v>0</v>
      </c>
      <c r="O141" s="6">
        <f t="shared" si="24"/>
        <v>1369025.19</v>
      </c>
    </row>
    <row r="142" spans="1:15" s="3" customFormat="1" ht="27.75" customHeight="1" x14ac:dyDescent="0.25">
      <c r="A142" s="5" t="s">
        <v>197</v>
      </c>
      <c r="B142" s="5" t="s">
        <v>196</v>
      </c>
      <c r="C142" s="7">
        <v>0</v>
      </c>
      <c r="D142" s="7">
        <v>0</v>
      </c>
      <c r="E142" s="7">
        <v>0</v>
      </c>
      <c r="F142" s="23">
        <v>1369025.19</v>
      </c>
      <c r="G142" s="20">
        <v>0</v>
      </c>
      <c r="H142" s="20">
        <v>0</v>
      </c>
      <c r="I142" s="7">
        <v>0</v>
      </c>
      <c r="J142" s="7">
        <v>0</v>
      </c>
      <c r="K142" s="7">
        <v>0</v>
      </c>
      <c r="L142" s="7">
        <v>0</v>
      </c>
      <c r="M142" s="7">
        <v>0</v>
      </c>
      <c r="N142" s="7">
        <v>0</v>
      </c>
      <c r="O142" s="6">
        <f t="shared" si="24"/>
        <v>1369025.19</v>
      </c>
    </row>
    <row r="143" spans="1:15" s="3" customFormat="1" ht="18" customHeight="1" x14ac:dyDescent="0.25">
      <c r="A143" s="5" t="s">
        <v>198</v>
      </c>
      <c r="B143" s="5" t="s">
        <v>199</v>
      </c>
      <c r="C143" s="7">
        <v>0</v>
      </c>
      <c r="D143" s="7">
        <v>0</v>
      </c>
      <c r="E143" s="7">
        <v>0</v>
      </c>
      <c r="F143" s="20">
        <v>0</v>
      </c>
      <c r="G143" s="20">
        <v>0</v>
      </c>
      <c r="H143" s="20">
        <v>0</v>
      </c>
      <c r="I143" s="24">
        <f>I144</f>
        <v>0</v>
      </c>
      <c r="J143" s="26">
        <f>J144</f>
        <v>0</v>
      </c>
      <c r="K143" s="26">
        <f>K144</f>
        <v>0</v>
      </c>
      <c r="L143" s="7">
        <v>0</v>
      </c>
      <c r="M143" s="7">
        <v>0</v>
      </c>
      <c r="N143" s="7">
        <v>0</v>
      </c>
      <c r="O143" s="6">
        <f t="shared" si="24"/>
        <v>0</v>
      </c>
    </row>
    <row r="144" spans="1:15" s="3" customFormat="1" ht="18" customHeight="1" x14ac:dyDescent="0.25">
      <c r="A144" s="5" t="s">
        <v>200</v>
      </c>
      <c r="B144" s="5" t="s">
        <v>199</v>
      </c>
      <c r="C144" s="7">
        <v>0</v>
      </c>
      <c r="D144" s="7">
        <v>0</v>
      </c>
      <c r="E144" s="7">
        <v>0</v>
      </c>
      <c r="F144" s="20">
        <v>0</v>
      </c>
      <c r="G144" s="20">
        <v>0</v>
      </c>
      <c r="H144" s="20">
        <v>0</v>
      </c>
      <c r="I144" s="24">
        <v>0</v>
      </c>
      <c r="J144" s="7">
        <v>0</v>
      </c>
      <c r="K144" s="7">
        <v>0</v>
      </c>
      <c r="L144" s="7">
        <v>0</v>
      </c>
      <c r="M144" s="7">
        <v>0</v>
      </c>
      <c r="N144" s="7">
        <v>0</v>
      </c>
      <c r="O144" s="6">
        <f t="shared" si="24"/>
        <v>0</v>
      </c>
    </row>
    <row r="145" spans="1:15" s="3" customFormat="1" ht="18" customHeight="1" x14ac:dyDescent="0.25">
      <c r="A145" s="5" t="s">
        <v>201</v>
      </c>
      <c r="B145" s="5" t="s">
        <v>202</v>
      </c>
      <c r="C145" s="7">
        <v>0</v>
      </c>
      <c r="D145" s="7">
        <v>0</v>
      </c>
      <c r="E145" s="7">
        <v>0</v>
      </c>
      <c r="F145" s="23">
        <f>+F146+F148+F150+F152</f>
        <v>44267.72</v>
      </c>
      <c r="G145" s="23">
        <f>+G146+G148+G150+G152</f>
        <v>72000</v>
      </c>
      <c r="H145" s="20">
        <v>0</v>
      </c>
      <c r="I145" s="7">
        <v>0</v>
      </c>
      <c r="J145" s="7">
        <v>0</v>
      </c>
      <c r="K145" s="7">
        <v>0</v>
      </c>
      <c r="L145" s="7">
        <v>0</v>
      </c>
      <c r="M145" s="7">
        <v>0</v>
      </c>
      <c r="N145" s="7">
        <v>0</v>
      </c>
      <c r="O145" s="6">
        <f t="shared" si="24"/>
        <v>116267.72</v>
      </c>
    </row>
    <row r="146" spans="1:15" s="3" customFormat="1" ht="18" customHeight="1" x14ac:dyDescent="0.25">
      <c r="A146" s="5" t="s">
        <v>270</v>
      </c>
      <c r="B146" s="5" t="s">
        <v>271</v>
      </c>
      <c r="C146" s="7">
        <v>0</v>
      </c>
      <c r="D146" s="7">
        <v>0</v>
      </c>
      <c r="E146" s="7">
        <v>0</v>
      </c>
      <c r="F146" s="23">
        <f>+F147</f>
        <v>8871.2800000000007</v>
      </c>
      <c r="G146" s="20">
        <v>0</v>
      </c>
      <c r="H146" s="20">
        <v>0</v>
      </c>
      <c r="I146" s="7">
        <v>0</v>
      </c>
      <c r="J146" s="7">
        <v>0</v>
      </c>
      <c r="K146" s="7">
        <v>0</v>
      </c>
      <c r="L146" s="7">
        <v>0</v>
      </c>
      <c r="M146" s="7">
        <v>0</v>
      </c>
      <c r="N146" s="7">
        <v>0</v>
      </c>
      <c r="O146" s="6">
        <f t="shared" si="24"/>
        <v>8871.2800000000007</v>
      </c>
    </row>
    <row r="147" spans="1:15" s="3" customFormat="1" ht="18" customHeight="1" x14ac:dyDescent="0.25">
      <c r="A147" s="5" t="s">
        <v>269</v>
      </c>
      <c r="B147" s="5" t="s">
        <v>271</v>
      </c>
      <c r="C147" s="7">
        <v>0</v>
      </c>
      <c r="D147" s="7">
        <v>0</v>
      </c>
      <c r="E147" s="7">
        <v>0</v>
      </c>
      <c r="F147" s="23">
        <v>8871.2800000000007</v>
      </c>
      <c r="G147" s="20">
        <v>0</v>
      </c>
      <c r="H147" s="20">
        <v>0</v>
      </c>
      <c r="I147" s="7">
        <v>0</v>
      </c>
      <c r="J147" s="7">
        <v>0</v>
      </c>
      <c r="K147" s="7">
        <v>0</v>
      </c>
      <c r="L147" s="7">
        <v>0</v>
      </c>
      <c r="M147" s="7">
        <v>0</v>
      </c>
      <c r="N147" s="7">
        <v>0</v>
      </c>
      <c r="O147" s="6">
        <f t="shared" si="24"/>
        <v>8871.2800000000007</v>
      </c>
    </row>
    <row r="148" spans="1:15" s="3" customFormat="1" ht="18" customHeight="1" x14ac:dyDescent="0.25">
      <c r="A148" s="5" t="s">
        <v>203</v>
      </c>
      <c r="B148" s="5" t="s">
        <v>204</v>
      </c>
      <c r="C148" s="7">
        <v>0</v>
      </c>
      <c r="D148" s="7">
        <v>0</v>
      </c>
      <c r="E148" s="7">
        <v>0</v>
      </c>
      <c r="F148" s="20">
        <v>0</v>
      </c>
      <c r="G148" s="23">
        <f>+G149</f>
        <v>72000</v>
      </c>
      <c r="H148" s="20">
        <v>0</v>
      </c>
      <c r="I148" s="7">
        <v>0</v>
      </c>
      <c r="J148" s="7">
        <v>0</v>
      </c>
      <c r="K148" s="7">
        <v>0</v>
      </c>
      <c r="L148" s="7">
        <v>0</v>
      </c>
      <c r="M148" s="7">
        <v>0</v>
      </c>
      <c r="N148" s="7">
        <v>0</v>
      </c>
      <c r="O148" s="6">
        <f t="shared" si="24"/>
        <v>72000</v>
      </c>
    </row>
    <row r="149" spans="1:15" s="3" customFormat="1" ht="18" customHeight="1" x14ac:dyDescent="0.25">
      <c r="A149" s="5" t="s">
        <v>205</v>
      </c>
      <c r="B149" s="5" t="s">
        <v>206</v>
      </c>
      <c r="C149" s="7">
        <v>0</v>
      </c>
      <c r="D149" s="7">
        <v>0</v>
      </c>
      <c r="E149" s="7">
        <v>0</v>
      </c>
      <c r="F149" s="20">
        <v>0</v>
      </c>
      <c r="G149" s="23">
        <v>72000</v>
      </c>
      <c r="H149" s="20">
        <v>0</v>
      </c>
      <c r="I149" s="7">
        <v>0</v>
      </c>
      <c r="J149" s="7">
        <v>0</v>
      </c>
      <c r="K149" s="7">
        <v>0</v>
      </c>
      <c r="L149" s="7">
        <v>0</v>
      </c>
      <c r="M149" s="7">
        <v>0</v>
      </c>
      <c r="N149" s="7">
        <v>0</v>
      </c>
      <c r="O149" s="6">
        <f t="shared" si="24"/>
        <v>72000</v>
      </c>
    </row>
    <row r="150" spans="1:15" s="3" customFormat="1" ht="29.25" customHeight="1" x14ac:dyDescent="0.25">
      <c r="A150" s="5" t="s">
        <v>272</v>
      </c>
      <c r="B150" s="5" t="s">
        <v>273</v>
      </c>
      <c r="C150" s="7">
        <v>0</v>
      </c>
      <c r="D150" s="7">
        <v>0</v>
      </c>
      <c r="E150" s="7">
        <v>0</v>
      </c>
      <c r="F150" s="23">
        <f>+F151</f>
        <v>14864.44</v>
      </c>
      <c r="G150" s="20">
        <v>0</v>
      </c>
      <c r="H150" s="20">
        <v>0</v>
      </c>
      <c r="I150" s="7">
        <v>0</v>
      </c>
      <c r="J150" s="7">
        <v>0</v>
      </c>
      <c r="K150" s="7">
        <v>0</v>
      </c>
      <c r="L150" s="7">
        <v>0</v>
      </c>
      <c r="M150" s="7">
        <v>0</v>
      </c>
      <c r="N150" s="7">
        <v>0</v>
      </c>
      <c r="O150" s="6">
        <f t="shared" si="24"/>
        <v>14864.44</v>
      </c>
    </row>
    <row r="151" spans="1:15" s="3" customFormat="1" ht="28.5" customHeight="1" x14ac:dyDescent="0.25">
      <c r="A151" s="5" t="s">
        <v>274</v>
      </c>
      <c r="B151" s="5" t="s">
        <v>273</v>
      </c>
      <c r="C151" s="7">
        <v>0</v>
      </c>
      <c r="D151" s="7">
        <v>0</v>
      </c>
      <c r="E151" s="7">
        <v>0</v>
      </c>
      <c r="F151" s="23">
        <v>14864.44</v>
      </c>
      <c r="G151" s="20">
        <v>0</v>
      </c>
      <c r="H151" s="20">
        <v>0</v>
      </c>
      <c r="I151" s="7">
        <v>0</v>
      </c>
      <c r="J151" s="7">
        <v>0</v>
      </c>
      <c r="K151" s="7">
        <v>0</v>
      </c>
      <c r="L151" s="7">
        <v>0</v>
      </c>
      <c r="M151" s="7">
        <v>0</v>
      </c>
      <c r="N151" s="7">
        <v>0</v>
      </c>
      <c r="O151" s="6">
        <f t="shared" si="24"/>
        <v>14864.44</v>
      </c>
    </row>
    <row r="152" spans="1:15" s="3" customFormat="1" ht="18" customHeight="1" x14ac:dyDescent="0.25">
      <c r="A152" s="5" t="s">
        <v>207</v>
      </c>
      <c r="B152" s="5" t="s">
        <v>208</v>
      </c>
      <c r="C152" s="7">
        <v>0</v>
      </c>
      <c r="D152" s="7">
        <v>0</v>
      </c>
      <c r="E152" s="7">
        <v>0</v>
      </c>
      <c r="F152" s="23">
        <f>+F153</f>
        <v>20532</v>
      </c>
      <c r="G152" s="20">
        <v>0</v>
      </c>
      <c r="H152" s="20">
        <v>0</v>
      </c>
      <c r="I152" s="7">
        <v>0</v>
      </c>
      <c r="J152" s="7">
        <v>0</v>
      </c>
      <c r="K152" s="7">
        <v>0</v>
      </c>
      <c r="L152" s="7">
        <v>0</v>
      </c>
      <c r="M152" s="7">
        <v>0</v>
      </c>
      <c r="N152" s="7">
        <v>0</v>
      </c>
      <c r="O152" s="6">
        <f t="shared" si="24"/>
        <v>20532</v>
      </c>
    </row>
    <row r="153" spans="1:15" s="3" customFormat="1" ht="18" customHeight="1" x14ac:dyDescent="0.25">
      <c r="A153" s="5" t="s">
        <v>209</v>
      </c>
      <c r="B153" s="5" t="s">
        <v>208</v>
      </c>
      <c r="C153" s="7">
        <v>0</v>
      </c>
      <c r="D153" s="7">
        <v>0</v>
      </c>
      <c r="E153" s="7">
        <v>0</v>
      </c>
      <c r="F153" s="23">
        <v>20532</v>
      </c>
      <c r="G153" s="20">
        <v>0</v>
      </c>
      <c r="H153" s="20">
        <v>0</v>
      </c>
      <c r="I153" s="7">
        <v>0</v>
      </c>
      <c r="J153" s="7">
        <v>0</v>
      </c>
      <c r="K153" s="7">
        <v>0</v>
      </c>
      <c r="L153" s="7">
        <v>0</v>
      </c>
      <c r="M153" s="7">
        <v>0</v>
      </c>
      <c r="N153" s="7">
        <v>0</v>
      </c>
      <c r="O153" s="6">
        <f t="shared" si="24"/>
        <v>20532</v>
      </c>
    </row>
    <row r="154" spans="1:15" s="3" customFormat="1" ht="18" customHeight="1" x14ac:dyDescent="0.25">
      <c r="A154" s="5" t="s">
        <v>275</v>
      </c>
      <c r="B154" s="5" t="s">
        <v>276</v>
      </c>
      <c r="C154" s="7">
        <v>0</v>
      </c>
      <c r="D154" s="7">
        <v>0</v>
      </c>
      <c r="E154" s="7">
        <v>0</v>
      </c>
      <c r="F154" s="23">
        <f>+F155</f>
        <v>28320</v>
      </c>
      <c r="G154" s="20">
        <v>0</v>
      </c>
      <c r="H154" s="20">
        <v>0</v>
      </c>
      <c r="I154" s="7">
        <v>0</v>
      </c>
      <c r="J154" s="7">
        <v>0</v>
      </c>
      <c r="K154" s="7">
        <v>0</v>
      </c>
      <c r="L154" s="7">
        <v>0</v>
      </c>
      <c r="M154" s="7">
        <v>0</v>
      </c>
      <c r="N154" s="7">
        <v>0</v>
      </c>
      <c r="O154" s="6">
        <f t="shared" si="24"/>
        <v>28320</v>
      </c>
    </row>
    <row r="155" spans="1:15" s="3" customFormat="1" ht="18" customHeight="1" x14ac:dyDescent="0.25">
      <c r="A155" s="5" t="s">
        <v>277</v>
      </c>
      <c r="B155" s="5" t="s">
        <v>276</v>
      </c>
      <c r="C155" s="7">
        <v>0</v>
      </c>
      <c r="D155" s="7">
        <v>0</v>
      </c>
      <c r="E155" s="7">
        <v>0</v>
      </c>
      <c r="F155" s="23">
        <v>28320</v>
      </c>
      <c r="G155" s="20">
        <v>0</v>
      </c>
      <c r="H155" s="20">
        <v>0</v>
      </c>
      <c r="I155" s="7">
        <v>0</v>
      </c>
      <c r="J155" s="7">
        <v>0</v>
      </c>
      <c r="K155" s="7">
        <v>0</v>
      </c>
      <c r="L155" s="7">
        <v>0</v>
      </c>
      <c r="M155" s="7">
        <v>0</v>
      </c>
      <c r="N155" s="7">
        <v>0</v>
      </c>
      <c r="O155" s="6">
        <f t="shared" si="24"/>
        <v>28320</v>
      </c>
    </row>
    <row r="156" spans="1:15" s="3" customFormat="1" ht="18" customHeight="1" x14ac:dyDescent="0.25">
      <c r="A156" s="5" t="s">
        <v>210</v>
      </c>
      <c r="B156" s="5" t="s">
        <v>211</v>
      </c>
      <c r="C156" s="7">
        <v>0</v>
      </c>
      <c r="D156" s="7">
        <v>0</v>
      </c>
      <c r="E156" s="7">
        <v>0</v>
      </c>
      <c r="F156" s="20">
        <v>0</v>
      </c>
      <c r="G156" s="20">
        <v>0</v>
      </c>
      <c r="H156" s="20">
        <v>0</v>
      </c>
      <c r="I156" s="7">
        <v>0</v>
      </c>
      <c r="J156" s="7">
        <v>0</v>
      </c>
      <c r="K156" s="7">
        <v>0</v>
      </c>
      <c r="L156" s="7">
        <v>0</v>
      </c>
      <c r="M156" s="7">
        <v>0</v>
      </c>
      <c r="N156" s="7">
        <v>0</v>
      </c>
      <c r="O156" s="6">
        <f t="shared" si="24"/>
        <v>0</v>
      </c>
    </row>
    <row r="157" spans="1:15" s="3" customFormat="1" ht="18" customHeight="1" x14ac:dyDescent="0.25">
      <c r="A157" s="5" t="s">
        <v>212</v>
      </c>
      <c r="B157" s="5" t="s">
        <v>213</v>
      </c>
      <c r="C157" s="7">
        <v>0</v>
      </c>
      <c r="D157" s="7">
        <v>0</v>
      </c>
      <c r="E157" s="7">
        <v>0</v>
      </c>
      <c r="F157" s="20">
        <v>0</v>
      </c>
      <c r="G157" s="20">
        <v>0</v>
      </c>
      <c r="H157" s="20">
        <v>0</v>
      </c>
      <c r="I157" s="7">
        <v>0</v>
      </c>
      <c r="J157" s="7">
        <v>0</v>
      </c>
      <c r="K157" s="7">
        <v>0</v>
      </c>
      <c r="L157" s="7">
        <v>0</v>
      </c>
      <c r="M157" s="7">
        <v>0</v>
      </c>
      <c r="N157" s="7">
        <v>0</v>
      </c>
      <c r="O157" s="6">
        <f t="shared" si="24"/>
        <v>0</v>
      </c>
    </row>
    <row r="158" spans="1:15" s="3" customFormat="1" ht="18" customHeight="1" x14ac:dyDescent="0.25">
      <c r="A158" s="5" t="s">
        <v>214</v>
      </c>
      <c r="B158" s="5" t="s">
        <v>215</v>
      </c>
      <c r="C158" s="7">
        <v>0</v>
      </c>
      <c r="D158" s="7">
        <v>0</v>
      </c>
      <c r="E158" s="7">
        <v>0</v>
      </c>
      <c r="F158" s="7">
        <v>0</v>
      </c>
      <c r="G158" s="7">
        <v>0</v>
      </c>
      <c r="H158" s="7">
        <v>0</v>
      </c>
      <c r="I158" s="7">
        <v>0</v>
      </c>
      <c r="J158" s="7">
        <v>0</v>
      </c>
      <c r="K158" s="7">
        <v>0</v>
      </c>
      <c r="L158" s="7">
        <v>0</v>
      </c>
      <c r="M158" s="7">
        <v>0</v>
      </c>
      <c r="N158" s="7">
        <v>0</v>
      </c>
      <c r="O158" s="6">
        <f t="shared" si="24"/>
        <v>0</v>
      </c>
    </row>
    <row r="159" spans="1:15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</row>
    <row r="160" spans="1:15" x14ac:dyDescent="0.25">
      <c r="A160" s="16"/>
      <c r="B160" s="15"/>
      <c r="C160" s="15"/>
      <c r="D160" s="15"/>
      <c r="E160" s="15"/>
      <c r="F160" s="17"/>
      <c r="G160" s="15"/>
      <c r="H160" s="15"/>
      <c r="I160" s="15"/>
      <c r="J160" s="15"/>
      <c r="K160" s="15"/>
      <c r="L160" s="15"/>
      <c r="M160" s="17"/>
      <c r="N160" s="15"/>
      <c r="O160" s="15"/>
    </row>
    <row r="161" spans="1:15" ht="270" customHeight="1" x14ac:dyDescent="0.25">
      <c r="A161" s="37" t="s">
        <v>260</v>
      </c>
      <c r="B161" s="38"/>
      <c r="C161" s="38"/>
      <c r="D161" s="38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</row>
  </sheetData>
  <mergeCells count="5">
    <mergeCell ref="A9:B9"/>
    <mergeCell ref="A161:D161"/>
    <mergeCell ref="A1:O1"/>
    <mergeCell ref="A2:O2"/>
    <mergeCell ref="A10:B10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69" fitToHeight="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</vt:lpstr>
      <vt:lpstr>'Table 1'!Print_Area</vt:lpstr>
      <vt:lpstr>'Table 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eg_ejec_mensual_etapas_XTmDJrnQbh.pdf</dc:title>
  <dc:creator>Oracle Reports</dc:creator>
  <cp:lastModifiedBy>Oficina Acceso a la Información</cp:lastModifiedBy>
  <cp:lastPrinted>2026-06-08T14:54:07Z</cp:lastPrinted>
  <dcterms:created xsi:type="dcterms:W3CDTF">2024-10-24T15:36:44Z</dcterms:created>
  <dcterms:modified xsi:type="dcterms:W3CDTF">2026-06-08T14:59:24Z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2024-10-24T00:00:00Z</vt:filetime>
  </property>
  <property fmtid="{D5CDD505-2E9C-101B-9397-08002B2CF9AE}" pid="3" name="Creator">
    <vt:lpwstr>Oracle12c AS Reports Services</vt:lpwstr>
  </property>
  <property fmtid="{D5CDD505-2E9C-101B-9397-08002B2CF9AE}" pid="4" name="LastSaved">
    <vt:filetime>2024-10-24T00:00:00Z</vt:filetime>
  </property>
  <property fmtid="{D5CDD505-2E9C-101B-9397-08002B2CF9AE}" pid="5" name="Producer">
    <vt:lpwstr>Oracle PDF driver</vt:lpwstr>
  </property>
</Properties>
</file>